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040" tabRatio="782" activeTab="9"/>
  </bookViews>
  <sheets>
    <sheet name="scorecard" sheetId="13" r:id="rId1"/>
    <sheet name="KRA2.1a" sheetId="5" r:id="rId2"/>
    <sheet name="KRA2.1B" sheetId="11" r:id="rId3"/>
    <sheet name="KRA2.2 " sheetId="12" r:id="rId4"/>
    <sheet name="KRA2.3a-B" sheetId="4" r:id="rId5"/>
    <sheet name="KRA2.3c" sheetId="14" r:id="rId6"/>
    <sheet name="KRA2.4" sheetId="7" r:id="rId7"/>
    <sheet name="KRA2.5a" sheetId="8" r:id="rId8"/>
    <sheet name="KRA2.5b" sheetId="9" r:id="rId9"/>
    <sheet name="KRA2.6 " sheetId="10" r:id="rId10"/>
  </sheets>
  <definedNames>
    <definedName name="_xlnm.Print_Area" localSheetId="1">KRA2.1a!$A$1:$F$20</definedName>
    <definedName name="_xlnm.Print_Area" localSheetId="2">KRA2.1B!$A$1:$E$18</definedName>
    <definedName name="_xlnm.Print_Area" localSheetId="3">'KRA2.2 '!$A$1:$G$32</definedName>
    <definedName name="_xlnm.Print_Area" localSheetId="6">KRA2.4!$A$1:$F$26</definedName>
    <definedName name="_xlnm.Print_Area" localSheetId="7">KRA2.5a!$A$1:$D$20</definedName>
    <definedName name="_xlnm.Print_Area" localSheetId="8">KRA2.5b!$A$1:$C$21</definedName>
  </definedNames>
  <calcPr calcId="124519"/>
</workbook>
</file>

<file path=xl/calcChain.xml><?xml version="1.0" encoding="utf-8"?>
<calcChain xmlns="http://schemas.openxmlformats.org/spreadsheetml/2006/main">
  <c r="F25" i="13"/>
  <c r="F22"/>
  <c r="F10" i="10"/>
  <c r="F9"/>
  <c r="F8"/>
  <c r="C11"/>
  <c r="C12" s="1"/>
  <c r="D11"/>
  <c r="E11"/>
  <c r="B11"/>
  <c r="B12" s="1"/>
  <c r="B12" i="9"/>
  <c r="D11" i="8"/>
  <c r="D10"/>
  <c r="D9"/>
  <c r="F11" i="7"/>
  <c r="F10"/>
  <c r="F9"/>
  <c r="D12"/>
  <c r="D13" s="1"/>
  <c r="F17" i="13" s="1"/>
  <c r="C12" i="7"/>
  <c r="C13" s="1"/>
  <c r="B12"/>
  <c r="E12"/>
  <c r="E13" s="1"/>
  <c r="F18" i="13" s="1"/>
  <c r="F13"/>
  <c r="F8"/>
  <c r="C11" i="14"/>
  <c r="D11"/>
  <c r="E11"/>
  <c r="B11"/>
  <c r="F9"/>
  <c r="F10"/>
  <c r="F8"/>
  <c r="D12" i="4"/>
  <c r="C12"/>
  <c r="F12" i="13" s="1"/>
  <c r="G24" i="12"/>
  <c r="G23"/>
  <c r="G22"/>
  <c r="D10" i="11"/>
  <c r="D9"/>
  <c r="D8"/>
  <c r="F14" i="5"/>
  <c r="D12" i="8" l="1"/>
  <c r="F21" i="13"/>
  <c r="G21" s="1"/>
  <c r="D13" i="8"/>
  <c r="F16" i="13"/>
  <c r="F24"/>
  <c r="G24" s="1"/>
  <c r="F11" i="10"/>
  <c r="F12" i="7"/>
  <c r="F11" i="14"/>
  <c r="F12" s="1"/>
  <c r="E12"/>
  <c r="D12"/>
  <c r="C12"/>
  <c r="G25" i="12"/>
  <c r="G26" s="1"/>
  <c r="D11" i="11"/>
  <c r="G25" i="13"/>
  <c r="G22"/>
  <c r="G18"/>
  <c r="G17"/>
  <c r="G16"/>
  <c r="G13"/>
  <c r="G12"/>
  <c r="E28"/>
  <c r="G8"/>
  <c r="F12" i="10" l="1"/>
  <c r="F26" i="13"/>
  <c r="G26" s="1"/>
  <c r="G23" s="1"/>
  <c r="G20"/>
  <c r="F9"/>
  <c r="G9" s="1"/>
  <c r="G7" s="1"/>
  <c r="F15" i="7"/>
  <c r="D19" i="14"/>
  <c r="F10" i="13"/>
  <c r="G10" s="1"/>
  <c r="E11" i="11"/>
  <c r="E19" i="14" l="1"/>
  <c r="F14" i="13"/>
  <c r="G14" s="1"/>
  <c r="G11" s="1"/>
  <c r="F18" i="7"/>
  <c r="F19" s="1"/>
  <c r="F19" i="13"/>
  <c r="G19" s="1"/>
  <c r="G15" s="1"/>
  <c r="G28" s="1"/>
</calcChain>
</file>

<file path=xl/sharedStrings.xml><?xml version="1.0" encoding="utf-8"?>
<sst xmlns="http://schemas.openxmlformats.org/spreadsheetml/2006/main" count="273" uniqueCount="140">
  <si>
    <t xml:space="preserve"> NUMBER OF PLANTILLA FACULTY MEMBERS</t>
  </si>
  <si>
    <t>TOTAL</t>
  </si>
  <si>
    <t>CHED Accredited Journal</t>
  </si>
  <si>
    <t>FORM SL KRA 2.5b Research-based Paper Cited by Book Authors</t>
  </si>
  <si>
    <t>FORM SL KRA 2.5a Citations in the Past Three years</t>
  </si>
  <si>
    <t>Prepared by:</t>
  </si>
  <si>
    <t>Certified True and Correct:</t>
  </si>
  <si>
    <t>Date</t>
  </si>
  <si>
    <t>Indicator</t>
  </si>
  <si>
    <t>Col1</t>
  </si>
  <si>
    <t>Col2</t>
  </si>
  <si>
    <t>Col3</t>
  </si>
  <si>
    <t>Col4</t>
  </si>
  <si>
    <t>Name of SUC:</t>
  </si>
  <si>
    <t>a. Number of research centers actively pursuing research in  the past  
     three years</t>
  </si>
  <si>
    <t>Region:</t>
  </si>
  <si>
    <t>Designation :</t>
  </si>
  <si>
    <t>Signature</t>
  </si>
  <si>
    <t>Printed Name:</t>
  </si>
  <si>
    <t>Head of the SUC</t>
  </si>
  <si>
    <r>
      <t>NUMBER OF RESEARCHERS</t>
    </r>
    <r>
      <rPr>
        <b/>
        <vertAlign val="superscript"/>
        <sz val="11"/>
        <color theme="1"/>
        <rFont val="Arial Narrow"/>
        <family val="2"/>
      </rPr>
      <t>**</t>
    </r>
  </si>
  <si>
    <t>% OF RESEARCHERS TO TOTAL PLANTILLA</t>
  </si>
  <si>
    <t xml:space="preserve">FORM SL KRA 2.1a Number of Research Centers </t>
  </si>
  <si>
    <t>PERIOD COVERED</t>
  </si>
  <si>
    <t>FY 2013</t>
  </si>
  <si>
    <t>FY 2014</t>
  </si>
  <si>
    <t>FY 2015</t>
  </si>
  <si>
    <r>
      <t xml:space="preserve">NAME OF EXISTING RESEARCH CENTER/S*
 </t>
    </r>
    <r>
      <rPr>
        <b/>
        <sz val="9"/>
        <color theme="1"/>
        <rFont val="Arial Narrow"/>
        <family val="2"/>
      </rPr>
      <t>ESTABLISHED ON OR BEFORE FY 2013</t>
    </r>
  </si>
  <si>
    <t xml:space="preserve">FY 2013 </t>
  </si>
  <si>
    <t xml:space="preserve">FY 2015 </t>
  </si>
  <si>
    <t>AVERAGE %</t>
  </si>
  <si>
    <t>GRAND TOTAL</t>
  </si>
  <si>
    <t>A. Programs Funded within the past three years</t>
  </si>
  <si>
    <t>B. Projects Funded within the past three years (not under a program)</t>
  </si>
  <si>
    <t>C. Studies Funded within the past three years (not under a project)</t>
  </si>
  <si>
    <t>FORM SL KRA 2.3 Completed Research-Based Paper Published in the past three years</t>
  </si>
  <si>
    <t>3.a International Journal*</t>
  </si>
  <si>
    <t xml:space="preserve">3.b Refereed Journal Accredited by CHED </t>
  </si>
  <si>
    <t>Grand Total</t>
  </si>
  <si>
    <t>Research Head</t>
  </si>
  <si>
    <t>4.b National
 Fora/ Conferences</t>
  </si>
  <si>
    <t>4.a International
 Fora/Conferences</t>
  </si>
  <si>
    <t>Col5</t>
  </si>
  <si>
    <t>FORM SL KRA 2.4 Research-Based Paper Presented in the Past Three Years</t>
  </si>
  <si>
    <t>Total Number of Completed Research -based Paper/s*</t>
  </si>
  <si>
    <t>4.d  Percentage of research-based paper presented in international/ national/regional fora/conferences to total number of research-based paper*</t>
  </si>
  <si>
    <t>Chief Accountant</t>
  </si>
  <si>
    <t>Attested by:</t>
  </si>
  <si>
    <t>International
Journal</t>
  </si>
  <si>
    <t>Total Number of Research-based Papers Cited by Books Authors
in the Past Three Years</t>
  </si>
  <si>
    <t>FORM SL KRA 2.6 Inventions in the Past Three (3) years</t>
  </si>
  <si>
    <t>Period Covered</t>
  </si>
  <si>
    <t>S&amp;T Research Outputs</t>
  </si>
  <si>
    <t>Number of S&amp;T Research Outputs with Patent</t>
  </si>
  <si>
    <t>Total Number of S&amp;T 
Research Outputs</t>
  </si>
  <si>
    <t>6.c Percentage of S&amp;T oriented research outputs patented to total research outputs</t>
  </si>
  <si>
    <t>Title of:</t>
  </si>
  <si>
    <t>Name of Funding Agency/Source</t>
  </si>
  <si>
    <t>Amount of Funding Support
(in Peso)</t>
  </si>
  <si>
    <t>…</t>
  </si>
  <si>
    <t>SUMMARY SHEET</t>
  </si>
  <si>
    <t>Region: ____________</t>
  </si>
  <si>
    <t>Region:____________</t>
  </si>
  <si>
    <t>**Only those faculty members with plantilla having  research-based papers produced and published for the past three years</t>
  </si>
  <si>
    <t>6.b Number Inventions not Patented but utilized by Local Community</t>
  </si>
  <si>
    <t>6.a Number Inventions Patented and/or Commercialized*</t>
  </si>
  <si>
    <t>Equivalent Points</t>
  </si>
  <si>
    <t xml:space="preserve"> Value</t>
  </si>
  <si>
    <t>EQUIVALENT POINTS</t>
  </si>
  <si>
    <t>VALUE</t>
  </si>
  <si>
    <t>Value</t>
  </si>
  <si>
    <t>FY 2016 LEVELLING SCORECARD</t>
  </si>
  <si>
    <t>INDICATORS</t>
  </si>
  <si>
    <t xml:space="preserve">MAXIMUM PTS </t>
  </si>
  <si>
    <t>EQUIVALENT PTS</t>
  </si>
  <si>
    <t>KRA2:  RESEARCH CAPABILITY AND OUTPUT</t>
  </si>
  <si>
    <t>a.</t>
  </si>
  <si>
    <t>b.</t>
  </si>
  <si>
    <t>Percentage of Researchers to total number of platilla faculty in the past three (3) years</t>
  </si>
  <si>
    <t>Number of research centers actively pursuing research in the past three (3) years</t>
  </si>
  <si>
    <t>Research-based paper published in a Refereed  Journal Accredited by CHED in the past three (3) years</t>
  </si>
  <si>
    <t>Each research funded by outside agency in the past three (3) years</t>
  </si>
  <si>
    <t>Completed Research-based Paper Published in the past three (3) years (such as Elsevier Scopus, Thompson Reuters Journals, and CHED Accredited Journal)</t>
  </si>
  <si>
    <t>Research-based paper published in an international Refereed Journal or publication in the past three (3)yrs.</t>
  </si>
  <si>
    <t xml:space="preserve">Percentage  of research-based paper published in refereed journals to the total number of research output 
</t>
  </si>
  <si>
    <t>c.</t>
  </si>
  <si>
    <t>Number  of research-based paper presented in International fora/conference</t>
  </si>
  <si>
    <t>Number  of research-based paper presented in National fora/conference</t>
  </si>
  <si>
    <t>Number  of research-based paper presented in Regional fora /conference</t>
  </si>
  <si>
    <t>d.</t>
  </si>
  <si>
    <t xml:space="preserve">Percentage of research-based paper presented in international fora/conferences to total number of research-based paper
</t>
  </si>
  <si>
    <t>Total number of citations in articles published by other researchers in refereed international or national journal such as Elsevier Scopus, Thomson Reuters Journals, and CHED Accredited Journal)</t>
  </si>
  <si>
    <t>Each research-based paper cited by book authors</t>
  </si>
  <si>
    <t>Citations in the past three (3) years</t>
  </si>
  <si>
    <t>Intervention in the past three (3) years</t>
  </si>
  <si>
    <t>Each invention patented and/or commercialized</t>
  </si>
  <si>
    <t>Each invention not patented but utilized by the local  community</t>
  </si>
  <si>
    <t xml:space="preserve">Percent of S &amp; T oriented research outputs patented over the total S &amp; T research outputs
</t>
  </si>
  <si>
    <t>Research-based  Paper Presented in the past 3 years</t>
  </si>
  <si>
    <t>POINT ALLOCATION</t>
  </si>
  <si>
    <t>Region:___________</t>
  </si>
  <si>
    <t>(Col2/Col3)*100</t>
  </si>
  <si>
    <t>Research Director or its equivalent</t>
  </si>
  <si>
    <t>X</t>
  </si>
  <si>
    <t>NUMBER OF PROGRAMS:</t>
  </si>
  <si>
    <t>NUMBER OF PROJECTS:</t>
  </si>
  <si>
    <t>NUMBER OF STUDIES:</t>
  </si>
  <si>
    <t>Effectivity per MOA</t>
  </si>
  <si>
    <t>YEAR PUBLISHED</t>
  </si>
  <si>
    <t>Total Number of Completed Research-Based Paper/s 
Published in:</t>
  </si>
  <si>
    <t>*International Publication indexed in Elsevier Scopus and Thomson Reuters</t>
  </si>
  <si>
    <t>YEAR COMPLETED</t>
  </si>
  <si>
    <t>Total Number of Published in</t>
  </si>
  <si>
    <t>3.c Percentage of Research-based Papers to the Total Number of Completed Research-based Papers</t>
  </si>
  <si>
    <t>% of Research-papers published annually</t>
  </si>
  <si>
    <t>Equivalent Pts.</t>
  </si>
  <si>
    <t>Total Research Publication</t>
  </si>
  <si>
    <t>Formula:</t>
  </si>
  <si>
    <r>
      <rPr>
        <b/>
        <sz val="10"/>
        <color theme="1"/>
        <rFont val="Symbol"/>
        <family val="1"/>
        <charset val="2"/>
      </rPr>
      <t>S</t>
    </r>
    <r>
      <rPr>
        <b/>
        <sz val="10"/>
        <color theme="1"/>
        <rFont val="Arial Narrow"/>
        <family val="2"/>
      </rPr>
      <t xml:space="preserve"> completed publishable research-based papers in 2013+2014+2015</t>
    </r>
  </si>
  <si>
    <r>
      <rPr>
        <b/>
        <sz val="10"/>
        <color theme="1"/>
        <rFont val="Symbol"/>
        <family val="1"/>
        <charset val="2"/>
      </rPr>
      <t>S</t>
    </r>
    <r>
      <rPr>
        <b/>
        <sz val="10"/>
        <color theme="1"/>
        <rFont val="Arial Narrow"/>
        <family val="2"/>
      </rPr>
      <t xml:space="preserve"> published in 2013+2014+2015</t>
    </r>
  </si>
  <si>
    <t>X 100</t>
  </si>
  <si>
    <t>Documentary Evidence: PBB form for Research</t>
  </si>
  <si>
    <t>*Include ONLY those completed ressearch-based papers that are publishable</t>
  </si>
  <si>
    <r>
      <t xml:space="preserve">Total Number of Research-Based Paper </t>
    </r>
    <r>
      <rPr>
        <b/>
        <u/>
        <sz val="11"/>
        <color theme="1"/>
        <rFont val="Arial Narrow"/>
        <family val="2"/>
      </rPr>
      <t>Presented</t>
    </r>
    <r>
      <rPr>
        <b/>
        <sz val="11"/>
        <color theme="1"/>
        <rFont val="Arial Narrow"/>
        <family val="2"/>
      </rPr>
      <t xml:space="preserve">
in the Past Three Years (2013, 2014, and 2015) in: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</si>
  <si>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Arial Narrow"/>
        <family val="2"/>
      </rPr>
      <t xml:space="preserve"> research-based paper presented in 2013+2014+2015</t>
    </r>
  </si>
  <si>
    <r>
      <rPr>
        <b/>
        <sz val="11"/>
        <color theme="1"/>
        <rFont val="Symbol"/>
        <family val="1"/>
        <charset val="2"/>
      </rPr>
      <t>S</t>
    </r>
    <r>
      <rPr>
        <b/>
        <sz val="11"/>
        <color theme="1"/>
        <rFont val="Arial Narrow"/>
        <family val="2"/>
      </rPr>
      <t xml:space="preserve"> research-based paper completed in 2013+2014+2015</t>
    </r>
  </si>
  <si>
    <t>4.c Regional Fora/ Conferences</t>
  </si>
  <si>
    <t>TOTAL NUMBER OF PRESENTED RESEARCH-BASED PAPERS</t>
  </si>
  <si>
    <t>Col6</t>
  </si>
  <si>
    <t>TOTAL POINTS</t>
  </si>
  <si>
    <t>Region:  _____________</t>
  </si>
  <si>
    <r>
      <t xml:space="preserve">From
</t>
    </r>
    <r>
      <rPr>
        <sz val="11"/>
        <color theme="1"/>
        <rFont val="Arial Narrow"/>
        <family val="2"/>
      </rPr>
      <t>(mm/yyyy)</t>
    </r>
  </si>
  <si>
    <r>
      <t xml:space="preserve">To
</t>
    </r>
    <r>
      <rPr>
        <sz val="11"/>
        <color theme="1"/>
        <rFont val="Arial Narrow"/>
        <family val="2"/>
      </rPr>
      <t>(mm/yyyy)</t>
    </r>
  </si>
  <si>
    <t>Research Center including percentage of researchers to total plantill faculty in the past three years</t>
  </si>
  <si>
    <t>KRA 2 SCORE</t>
  </si>
  <si>
    <r>
      <t xml:space="preserve">Total Number of Citations in </t>
    </r>
    <r>
      <rPr>
        <b/>
        <u/>
        <sz val="11"/>
        <color theme="1"/>
        <rFont val="Arial Narrow"/>
        <family val="2"/>
      </rPr>
      <t>articles published by other researchers in refereed international or CHED-Accredited journal</t>
    </r>
    <r>
      <rPr>
        <b/>
        <sz val="11"/>
        <color theme="1"/>
        <rFont val="Arial Narrow"/>
        <family val="2"/>
      </rPr>
      <t xml:space="preserve">
in the Past Three Years</t>
    </r>
  </si>
  <si>
    <t>ANNUAL BUDGET</t>
  </si>
  <si>
    <t>FORM SL KRA 2.1b Percentage of Researchers</t>
  </si>
  <si>
    <t>FORM SL KRA 2.2 Externally Funded Research</t>
  </si>
  <si>
    <t>Total Number of Completed Research -based Paper/s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</si>
</sst>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9"/>
      <color rgb="FFFF0000"/>
      <name val="Arial Narrow"/>
      <family val="2"/>
    </font>
    <font>
      <b/>
      <sz val="10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Arial Narrow"/>
      <family val="2"/>
    </font>
    <font>
      <i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9"/>
      <name val="Arial Narrow"/>
      <family val="2"/>
    </font>
    <font>
      <b/>
      <u/>
      <sz val="11"/>
      <color theme="1"/>
      <name val="Arial Narrow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11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sz val="11"/>
      <color theme="1"/>
      <name val="Symbol"/>
      <family val="1"/>
      <charset val="2"/>
    </font>
    <font>
      <b/>
      <sz val="10"/>
      <color theme="1"/>
      <name val="Arial Narrow"/>
      <family val="2"/>
    </font>
    <font>
      <b/>
      <sz val="10"/>
      <color theme="1"/>
      <name val="Symbol"/>
      <family val="1"/>
      <charset val="2"/>
    </font>
    <font>
      <sz val="11"/>
      <color rgb="FFFF0000"/>
      <name val="Arial Narrow"/>
      <family val="2"/>
    </font>
    <font>
      <i/>
      <sz val="9"/>
      <name val="Arial Narrow"/>
      <family val="2"/>
    </font>
    <font>
      <sz val="11"/>
      <color theme="0"/>
      <name val="Calibri"/>
      <family val="2"/>
      <scheme val="minor"/>
    </font>
    <font>
      <sz val="11"/>
      <color theme="0"/>
      <name val="Arial Narrow"/>
      <family val="2"/>
    </font>
    <font>
      <i/>
      <sz val="11"/>
      <color theme="0"/>
      <name val="Arial Narrow"/>
      <family val="2"/>
    </font>
    <font>
      <b/>
      <sz val="11"/>
      <color theme="0"/>
      <name val="Arial Narrow"/>
      <family val="2"/>
    </font>
    <font>
      <b/>
      <i/>
      <sz val="11"/>
      <color theme="0"/>
      <name val="Arial Narrow"/>
      <family val="2"/>
    </font>
    <font>
      <i/>
      <sz val="10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07">
    <xf numFmtId="0" fontId="0" fillId="0" borderId="0" xfId="0"/>
    <xf numFmtId="0" fontId="0" fillId="0" borderId="1" xfId="0" applyBorder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7" fillId="0" borderId="0" xfId="0" applyFont="1"/>
    <xf numFmtId="0" fontId="2" fillId="0" borderId="0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0" xfId="0" applyFont="1" applyBorder="1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Protection="1">
      <protection locked="0"/>
    </xf>
    <xf numFmtId="0" fontId="8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locked="0"/>
    </xf>
    <xf numFmtId="0" fontId="14" fillId="0" borderId="2" xfId="0" applyFont="1" applyBorder="1" applyProtection="1">
      <protection locked="0"/>
    </xf>
    <xf numFmtId="0" fontId="14" fillId="0" borderId="2" xfId="0" applyFont="1" applyBorder="1" applyAlignment="1" applyProtection="1">
      <protection locked="0"/>
    </xf>
    <xf numFmtId="0" fontId="14" fillId="0" borderId="3" xfId="0" applyFont="1" applyBorder="1" applyAlignment="1" applyProtection="1">
      <protection locked="0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vertical="top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7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4" fillId="0" borderId="2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/>
    </xf>
    <xf numFmtId="0" fontId="14" fillId="0" borderId="1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0" fillId="0" borderId="9" xfId="0" applyBorder="1"/>
    <xf numFmtId="0" fontId="1" fillId="0" borderId="0" xfId="0" applyFont="1" applyBorder="1"/>
    <xf numFmtId="0" fontId="14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9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8" fillId="0" borderId="9" xfId="0" applyFont="1" applyBorder="1" applyAlignment="1"/>
    <xf numFmtId="0" fontId="7" fillId="0" borderId="9" xfId="0" applyFont="1" applyBorder="1" applyAlignment="1"/>
    <xf numFmtId="0" fontId="8" fillId="0" borderId="9" xfId="0" applyFont="1" applyBorder="1" applyAlignment="1" applyProtection="1">
      <protection locked="0"/>
    </xf>
    <xf numFmtId="0" fontId="14" fillId="0" borderId="4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19" fillId="0" borderId="0" xfId="0" applyFont="1"/>
    <xf numFmtId="0" fontId="19" fillId="0" borderId="11" xfId="0" applyFont="1" applyBorder="1" applyProtection="1"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0" xfId="0" applyFont="1" applyProtection="1">
      <protection locked="0"/>
    </xf>
    <xf numFmtId="0" fontId="20" fillId="0" borderId="18" xfId="0" applyFont="1" applyBorder="1" applyAlignment="1" applyProtection="1">
      <alignment vertical="center"/>
    </xf>
    <xf numFmtId="0" fontId="20" fillId="0" borderId="17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vertical="top"/>
    </xf>
    <xf numFmtId="0" fontId="19" fillId="0" borderId="2" xfId="0" applyFont="1" applyBorder="1" applyAlignment="1" applyProtection="1">
      <alignment horizontal="left" vertical="top" wrapText="1"/>
    </xf>
    <xf numFmtId="0" fontId="20" fillId="0" borderId="1" xfId="0" applyFont="1" applyBorder="1" applyAlignment="1" applyProtection="1">
      <alignment horizontal="center" vertical="center" wrapText="1"/>
    </xf>
    <xf numFmtId="10" fontId="19" fillId="0" borderId="1" xfId="0" applyNumberFormat="1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vertical="top"/>
    </xf>
    <xf numFmtId="0" fontId="20" fillId="0" borderId="16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16" xfId="0" applyFont="1" applyBorder="1" applyProtection="1"/>
    <xf numFmtId="0" fontId="21" fillId="3" borderId="1" xfId="0" applyFont="1" applyFill="1" applyBorder="1" applyAlignment="1" applyProtection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6" xfId="0" applyFont="1" applyBorder="1" applyAlignment="1" applyProtection="1">
      <alignment vertical="top"/>
    </xf>
    <xf numFmtId="0" fontId="19" fillId="0" borderId="10" xfId="0" applyFont="1" applyBorder="1" applyAlignment="1" applyProtection="1">
      <alignment horizontal="right" vertical="top" wrapText="1"/>
    </xf>
    <xf numFmtId="0" fontId="19" fillId="0" borderId="27" xfId="0" applyFont="1" applyBorder="1" applyAlignment="1" applyProtection="1">
      <alignment vertical="top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2" xfId="0" applyFont="1" applyBorder="1" applyAlignment="1" applyProtection="1">
      <alignment horizontal="right" vertical="top" wrapText="1"/>
    </xf>
    <xf numFmtId="0" fontId="23" fillId="0" borderId="17" xfId="0" applyFont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2" fontId="19" fillId="0" borderId="1" xfId="0" applyNumberFormat="1" applyFont="1" applyBorder="1" applyAlignment="1" applyProtection="1">
      <alignment horizontal="center" vertical="center"/>
    </xf>
    <xf numFmtId="2" fontId="19" fillId="0" borderId="6" xfId="2" applyNumberFormat="1" applyFont="1" applyBorder="1" applyAlignment="1" applyProtection="1">
      <alignment horizontal="center" vertical="center"/>
    </xf>
    <xf numFmtId="2" fontId="25" fillId="2" borderId="1" xfId="0" applyNumberFormat="1" applyFont="1" applyFill="1" applyBorder="1" applyAlignment="1" applyProtection="1">
      <alignment horizontal="center" vertical="center" wrapText="1"/>
    </xf>
    <xf numFmtId="2" fontId="26" fillId="2" borderId="1" xfId="0" applyNumberFormat="1" applyFont="1" applyFill="1" applyBorder="1" applyAlignment="1" applyProtection="1">
      <alignment horizontal="center" vertical="center" wrapText="1"/>
    </xf>
    <xf numFmtId="9" fontId="19" fillId="0" borderId="1" xfId="1" applyFont="1" applyBorder="1" applyAlignment="1" applyProtection="1">
      <alignment horizontal="center" vertical="center"/>
    </xf>
    <xf numFmtId="10" fontId="19" fillId="0" borderId="6" xfId="1" applyNumberFormat="1" applyFont="1" applyBorder="1" applyAlignment="1" applyProtection="1">
      <alignment horizontal="center" vertical="center"/>
    </xf>
    <xf numFmtId="0" fontId="19" fillId="4" borderId="28" xfId="0" applyFont="1" applyFill="1" applyBorder="1" applyAlignment="1" applyProtection="1">
      <alignment vertical="top"/>
    </xf>
    <xf numFmtId="0" fontId="20" fillId="4" borderId="23" xfId="0" applyFont="1" applyFill="1" applyBorder="1" applyAlignment="1" applyProtection="1">
      <alignment horizontal="center" vertical="center" wrapText="1"/>
    </xf>
    <xf numFmtId="2" fontId="18" fillId="4" borderId="23" xfId="2" applyNumberFormat="1" applyFont="1" applyFill="1" applyBorder="1" applyAlignment="1" applyProtection="1">
      <alignment horizontal="center" vertical="center"/>
    </xf>
    <xf numFmtId="2" fontId="24" fillId="4" borderId="24" xfId="0" applyNumberFormat="1" applyFont="1" applyFill="1" applyBorder="1" applyAlignment="1" applyProtection="1">
      <alignment horizontal="center" vertical="center" wrapText="1"/>
    </xf>
    <xf numFmtId="0" fontId="19" fillId="4" borderId="25" xfId="0" applyFont="1" applyFill="1" applyBorder="1" applyAlignment="1" applyProtection="1">
      <alignment vertical="top"/>
    </xf>
    <xf numFmtId="0" fontId="19" fillId="4" borderId="1" xfId="0" applyFont="1" applyFill="1" applyBorder="1" applyAlignment="1" applyProtection="1">
      <alignment horizontal="center" vertical="center" wrapText="1"/>
    </xf>
    <xf numFmtId="2" fontId="19" fillId="4" borderId="1" xfId="0" applyNumberFormat="1" applyFont="1" applyFill="1" applyBorder="1" applyAlignment="1" applyProtection="1">
      <alignment horizontal="center" vertical="center"/>
    </xf>
    <xf numFmtId="0" fontId="20" fillId="4" borderId="1" xfId="0" applyFont="1" applyFill="1" applyBorder="1" applyAlignment="1" applyProtection="1">
      <alignment horizontal="center" vertical="center" wrapText="1"/>
    </xf>
    <xf numFmtId="2" fontId="18" fillId="4" borderId="1" xfId="0" applyNumberFormat="1" applyFont="1" applyFill="1" applyBorder="1" applyAlignment="1" applyProtection="1">
      <alignment horizontal="center" vertical="center"/>
    </xf>
    <xf numFmtId="2" fontId="24" fillId="4" borderId="1" xfId="0" applyNumberFormat="1" applyFont="1" applyFill="1" applyBorder="1" applyAlignment="1" applyProtection="1">
      <alignment horizontal="center" vertical="center" wrapText="1"/>
    </xf>
    <xf numFmtId="0" fontId="19" fillId="4" borderId="25" xfId="0" applyFont="1" applyFill="1" applyBorder="1" applyAlignment="1" applyProtection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4" xfId="0" applyFont="1" applyBorder="1" applyProtection="1">
      <protection locked="0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1" fillId="0" borderId="0" xfId="0" applyFont="1" applyProtection="1"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9" fontId="1" fillId="0" borderId="1" xfId="0" applyNumberFormat="1" applyFont="1" applyBorder="1" applyAlignment="1" applyProtection="1">
      <alignment horizontal="center"/>
    </xf>
    <xf numFmtId="9" fontId="1" fillId="0" borderId="1" xfId="1" applyFont="1" applyBorder="1" applyAlignment="1" applyProtection="1">
      <alignment horizontal="center"/>
    </xf>
    <xf numFmtId="0" fontId="1" fillId="0" borderId="2" xfId="0" applyFont="1" applyBorder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29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Fill="1" applyBorder="1" applyAlignment="1"/>
    <xf numFmtId="0" fontId="4" fillId="0" borderId="1" xfId="0" applyFont="1" applyBorder="1" applyAlignment="1">
      <alignment horizontal="center"/>
    </xf>
    <xf numFmtId="0" fontId="1" fillId="0" borderId="11" xfId="0" applyFont="1" applyBorder="1"/>
    <xf numFmtId="0" fontId="1" fillId="0" borderId="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1" fillId="0" borderId="16" xfId="0" applyFont="1" applyBorder="1"/>
    <xf numFmtId="0" fontId="4" fillId="0" borderId="2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9" fontId="1" fillId="4" borderId="31" xfId="1" applyFont="1" applyFill="1" applyBorder="1" applyAlignment="1">
      <alignment horizontal="center"/>
    </xf>
    <xf numFmtId="9" fontId="25" fillId="4" borderId="31" xfId="1" applyFont="1" applyFill="1" applyBorder="1" applyAlignment="1">
      <alignment horizontal="center"/>
    </xf>
    <xf numFmtId="9" fontId="34" fillId="0" borderId="1" xfId="1" applyFont="1" applyBorder="1" applyAlignment="1">
      <alignment horizontal="center" vertical="center"/>
    </xf>
    <xf numFmtId="2" fontId="25" fillId="0" borderId="1" xfId="0" applyNumberFormat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9" fontId="14" fillId="0" borderId="8" xfId="1" applyFont="1" applyBorder="1" applyAlignment="1">
      <alignment vertical="center"/>
    </xf>
    <xf numFmtId="9" fontId="14" fillId="0" borderId="6" xfId="1" applyFont="1" applyBorder="1" applyAlignment="1">
      <alignment vertical="center"/>
    </xf>
    <xf numFmtId="0" fontId="4" fillId="0" borderId="3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center" vertical="center"/>
    </xf>
    <xf numFmtId="0" fontId="25" fillId="0" borderId="3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2" fontId="25" fillId="2" borderId="4" xfId="0" applyNumberFormat="1" applyFont="1" applyFill="1" applyBorder="1" applyAlignment="1" applyProtection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34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/>
    </xf>
    <xf numFmtId="9" fontId="15" fillId="0" borderId="14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2" fontId="25" fillId="0" borderId="16" xfId="0" applyNumberFormat="1" applyFont="1" applyFill="1" applyBorder="1" applyAlignment="1" applyProtection="1">
      <alignment horizontal="center" vertical="center" wrapText="1"/>
    </xf>
    <xf numFmtId="2" fontId="25" fillId="0" borderId="0" xfId="0" applyNumberFormat="1" applyFont="1" applyFill="1" applyBorder="1" applyAlignment="1" applyProtection="1">
      <alignment horizontal="center" vertical="center" wrapText="1"/>
    </xf>
    <xf numFmtId="2" fontId="25" fillId="2" borderId="39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0" borderId="1" xfId="0" applyFont="1" applyBorder="1" applyAlignment="1" applyProtection="1">
      <alignment horizontal="center"/>
    </xf>
    <xf numFmtId="0" fontId="4" fillId="0" borderId="1" xfId="0" applyFont="1" applyBorder="1" applyProtection="1"/>
    <xf numFmtId="0" fontId="4" fillId="0" borderId="6" xfId="0" applyFont="1" applyBorder="1" applyAlignment="1" applyProtection="1">
      <alignment horizontal="center" vertical="center" wrapText="1"/>
    </xf>
    <xf numFmtId="0" fontId="26" fillId="0" borderId="1" xfId="0" applyFont="1" applyFill="1" applyBorder="1" applyAlignment="1" applyProtection="1">
      <alignment horizontal="center" vertical="top" wrapText="1"/>
    </xf>
    <xf numFmtId="0" fontId="26" fillId="0" borderId="2" xfId="0" applyFont="1" applyFill="1" applyBorder="1" applyAlignment="1" applyProtection="1">
      <alignment horizontal="center" vertical="top" wrapText="1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1" fillId="0" borderId="2" xfId="0" applyFont="1" applyBorder="1" applyProtection="1"/>
    <xf numFmtId="0" fontId="1" fillId="0" borderId="4" xfId="0" applyFont="1" applyBorder="1" applyProtection="1"/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 vertical="top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0" xfId="0" applyFont="1" applyBorder="1"/>
    <xf numFmtId="0" fontId="4" fillId="0" borderId="0" xfId="0" applyFont="1" applyFill="1" applyBorder="1" applyAlignment="1" applyProtection="1">
      <alignment horizontal="left"/>
      <protection locked="0"/>
    </xf>
    <xf numFmtId="0" fontId="1" fillId="0" borderId="3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 vertical="top"/>
    </xf>
    <xf numFmtId="0" fontId="4" fillId="0" borderId="16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/>
    <xf numFmtId="0" fontId="4" fillId="0" borderId="3" xfId="0" applyFont="1" applyFill="1" applyBorder="1" applyAlignment="1">
      <alignment horizontal="center"/>
    </xf>
    <xf numFmtId="2" fontId="24" fillId="0" borderId="3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left" indent="4"/>
    </xf>
    <xf numFmtId="0" fontId="1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14" fillId="0" borderId="42" xfId="0" applyFont="1" applyBorder="1" applyAlignment="1" applyProtection="1">
      <alignment horizontal="center"/>
      <protection locked="0"/>
    </xf>
    <xf numFmtId="0" fontId="14" fillId="0" borderId="39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14" fillId="0" borderId="43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41" xfId="0" applyFont="1" applyBorder="1" applyAlignment="1" applyProtection="1">
      <alignment horizontal="center"/>
      <protection locked="0"/>
    </xf>
    <xf numFmtId="0" fontId="14" fillId="0" borderId="11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13" fillId="0" borderId="15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/>
    <xf numFmtId="0" fontId="14" fillId="0" borderId="2" xfId="0" applyFont="1" applyBorder="1" applyProtection="1"/>
    <xf numFmtId="0" fontId="14" fillId="0" borderId="1" xfId="0" applyFont="1" applyBorder="1" applyAlignment="1" applyProtection="1">
      <alignment horizontal="center"/>
    </xf>
    <xf numFmtId="0" fontId="14" fillId="0" borderId="4" xfId="0" applyFont="1" applyBorder="1" applyAlignment="1" applyProtection="1">
      <alignment horizontal="center"/>
    </xf>
    <xf numFmtId="0" fontId="14" fillId="0" borderId="9" xfId="0" applyFont="1" applyBorder="1" applyAlignment="1" applyProtection="1"/>
    <xf numFmtId="0" fontId="14" fillId="0" borderId="0" xfId="0" applyFont="1" applyBorder="1" applyAlignment="1" applyProtection="1"/>
    <xf numFmtId="0" fontId="14" fillId="0" borderId="2" xfId="0" applyFont="1" applyBorder="1" applyAlignment="1" applyProtection="1">
      <alignment horizontal="left"/>
    </xf>
    <xf numFmtId="0" fontId="14" fillId="0" borderId="9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25" fillId="0" borderId="9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center"/>
    </xf>
    <xf numFmtId="10" fontId="1" fillId="0" borderId="4" xfId="1" applyNumberFormat="1" applyFont="1" applyBorder="1" applyAlignment="1">
      <alignment horizontal="center" vertical="center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10" fontId="1" fillId="5" borderId="4" xfId="1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 applyProtection="1">
      <alignment horizontal="left"/>
      <protection locked="0"/>
    </xf>
    <xf numFmtId="0" fontId="39" fillId="0" borderId="0" xfId="0" applyFont="1" applyFill="1" applyBorder="1" applyAlignment="1" applyProtection="1">
      <alignment horizontal="center"/>
      <protection hidden="1"/>
    </xf>
    <xf numFmtId="0" fontId="37" fillId="0" borderId="0" xfId="0" applyFont="1" applyFill="1" applyProtection="1">
      <protection locked="0"/>
    </xf>
    <xf numFmtId="0" fontId="38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40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right"/>
    </xf>
    <xf numFmtId="0" fontId="37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Border="1" applyAlignment="1"/>
    <xf numFmtId="0" fontId="36" fillId="0" borderId="0" xfId="0" applyFont="1" applyFill="1" applyBorder="1"/>
    <xf numFmtId="0" fontId="21" fillId="3" borderId="2" xfId="0" applyFont="1" applyFill="1" applyBorder="1" applyAlignment="1" applyProtection="1">
      <alignment horizontal="center" vertical="top"/>
    </xf>
    <xf numFmtId="0" fontId="21" fillId="3" borderId="3" xfId="0" applyFont="1" applyFill="1" applyBorder="1" applyAlignment="1" applyProtection="1">
      <alignment horizontal="center" vertical="top"/>
    </xf>
    <xf numFmtId="0" fontId="21" fillId="3" borderId="4" xfId="0" applyFont="1" applyFill="1" applyBorder="1" applyAlignment="1" applyProtection="1">
      <alignment horizontal="center" vertical="top"/>
    </xf>
    <xf numFmtId="0" fontId="19" fillId="4" borderId="2" xfId="0" applyFont="1" applyFill="1" applyBorder="1" applyAlignment="1" applyProtection="1">
      <alignment horizontal="left" vertical="top" wrapText="1"/>
    </xf>
    <xf numFmtId="0" fontId="19" fillId="4" borderId="3" xfId="0" applyFont="1" applyFill="1" applyBorder="1" applyAlignment="1" applyProtection="1">
      <alignment horizontal="left" vertical="top" wrapText="1"/>
    </xf>
    <xf numFmtId="0" fontId="19" fillId="4" borderId="4" xfId="0" applyFont="1" applyFill="1" applyBorder="1" applyAlignment="1" applyProtection="1">
      <alignment horizontal="left" vertical="top" wrapText="1"/>
    </xf>
    <xf numFmtId="0" fontId="19" fillId="4" borderId="2" xfId="0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</xf>
    <xf numFmtId="0" fontId="19" fillId="4" borderId="4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left"/>
    </xf>
    <xf numFmtId="0" fontId="20" fillId="0" borderId="19" xfId="0" applyFont="1" applyBorder="1" applyAlignment="1" applyProtection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20" xfId="0" applyFont="1" applyBorder="1" applyAlignment="1" applyProtection="1">
      <alignment horizontal="center" vertical="center" wrapText="1"/>
    </xf>
    <xf numFmtId="0" fontId="19" fillId="4" borderId="21" xfId="0" applyFont="1" applyFill="1" applyBorder="1" applyAlignment="1" applyProtection="1">
      <alignment horizontal="left" vertical="center" wrapText="1"/>
    </xf>
    <xf numFmtId="0" fontId="19" fillId="4" borderId="30" xfId="0" applyFont="1" applyFill="1" applyBorder="1" applyAlignment="1" applyProtection="1">
      <alignment horizontal="left" vertical="center" wrapText="1"/>
    </xf>
    <xf numFmtId="0" fontId="19" fillId="4" borderId="22" xfId="0" applyFont="1" applyFill="1" applyBorder="1" applyAlignment="1" applyProtection="1">
      <alignment horizontal="left" vertical="center" wrapText="1"/>
    </xf>
    <xf numFmtId="0" fontId="19" fillId="0" borderId="16" xfId="0" applyFont="1" applyBorder="1" applyAlignment="1" applyProtection="1">
      <alignment horizontal="left" vertical="top" wrapText="1"/>
    </xf>
    <xf numFmtId="0" fontId="19" fillId="0" borderId="14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7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3" xfId="0" applyFont="1" applyBorder="1" applyAlignment="1" applyProtection="1">
      <alignment horizontal="right"/>
      <protection hidden="1"/>
    </xf>
    <xf numFmtId="0" fontId="4" fillId="0" borderId="4" xfId="0" applyFont="1" applyBorder="1" applyAlignment="1" applyProtection="1">
      <alignment horizontal="right"/>
      <protection hidden="1"/>
    </xf>
    <xf numFmtId="0" fontId="27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8" fillId="0" borderId="3" xfId="0" applyFont="1" applyBorder="1" applyAlignment="1" applyProtection="1">
      <alignment horizontal="center"/>
      <protection locked="0"/>
    </xf>
    <xf numFmtId="0" fontId="4" fillId="4" borderId="32" xfId="0" applyFont="1" applyFill="1" applyBorder="1" applyAlignment="1">
      <alignment horizontal="right"/>
    </xf>
    <xf numFmtId="0" fontId="4" fillId="4" borderId="33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 indent="2"/>
    </xf>
    <xf numFmtId="0" fontId="1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/>
    </xf>
    <xf numFmtId="0" fontId="14" fillId="0" borderId="8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41" fillId="0" borderId="16" xfId="0" applyFont="1" applyFill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4" fillId="0" borderId="1" xfId="0" applyFont="1" applyBorder="1" applyAlignment="1" applyProtection="1">
      <alignment horizontal="center" vertical="center"/>
      <protection locked="0"/>
    </xf>
  </cellXfs>
  <cellStyles count="3">
    <cellStyle name="Comma" xfId="2" builtinId="3"/>
    <cellStyle name="Normal" xfId="0" builtinId="0"/>
    <cellStyle name="Percent" xfId="1" builtinId="5"/>
  </cellStyles>
  <dxfs count="20">
    <dxf>
      <font>
        <color rgb="FFFFFF00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25977</xdr:colOff>
      <xdr:row>14</xdr:row>
      <xdr:rowOff>17318</xdr:rowOff>
    </xdr:from>
    <xdr:to>
      <xdr:col>4</xdr:col>
      <xdr:colOff>805295</xdr:colOff>
      <xdr:row>16</xdr:row>
      <xdr:rowOff>0</xdr:rowOff>
    </xdr:to>
    <xdr:sp macro="" textlink="">
      <xdr:nvSpPr>
        <xdr:cNvPr id="2" name="Double Bracket 1"/>
        <xdr:cNvSpPr/>
      </xdr:nvSpPr>
      <xdr:spPr>
        <a:xfrm>
          <a:off x="1065068" y="3333750"/>
          <a:ext cx="4026477" cy="39831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P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17318</xdr:colOff>
      <xdr:row>15</xdr:row>
      <xdr:rowOff>25978</xdr:rowOff>
    </xdr:from>
    <xdr:to>
      <xdr:col>3</xdr:col>
      <xdr:colOff>1125682</xdr:colOff>
      <xdr:row>16</xdr:row>
      <xdr:rowOff>164523</xdr:rowOff>
    </xdr:to>
    <xdr:sp macro="" textlink="">
      <xdr:nvSpPr>
        <xdr:cNvPr id="2" name="Double Bracket 1"/>
        <xdr:cNvSpPr/>
      </xdr:nvSpPr>
      <xdr:spPr>
        <a:xfrm>
          <a:off x="1151659" y="4069773"/>
          <a:ext cx="3420341" cy="381000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P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zoomScale="115" zoomScaleNormal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G1"/>
    </sheetView>
  </sheetViews>
  <sheetFormatPr defaultRowHeight="15"/>
  <cols>
    <col min="1" max="1" width="4.5703125" style="65" customWidth="1"/>
    <col min="2" max="2" width="4.28515625" style="65" customWidth="1"/>
    <col min="3" max="3" width="4.85546875" style="65" customWidth="1"/>
    <col min="4" max="4" width="41.7109375" style="65" customWidth="1"/>
    <col min="5" max="5" width="11.140625" style="83" customWidth="1"/>
    <col min="6" max="6" width="11.7109375" style="84" customWidth="1"/>
    <col min="7" max="7" width="13.140625" style="65" customWidth="1"/>
    <col min="8" max="16384" width="9.140625" style="65"/>
  </cols>
  <sheetData>
    <row r="1" spans="1:7" ht="18">
      <c r="A1" s="300" t="s">
        <v>71</v>
      </c>
      <c r="B1" s="300"/>
      <c r="C1" s="300"/>
      <c r="D1" s="300"/>
      <c r="E1" s="300"/>
      <c r="F1" s="300"/>
      <c r="G1" s="300"/>
    </row>
    <row r="3" spans="1:7">
      <c r="A3" s="65" t="s">
        <v>13</v>
      </c>
      <c r="D3" s="66"/>
      <c r="E3" s="67"/>
      <c r="F3" s="68"/>
      <c r="G3" s="69"/>
    </row>
    <row r="5" spans="1:7" ht="18">
      <c r="A5" s="301" t="s">
        <v>75</v>
      </c>
      <c r="B5" s="301"/>
      <c r="C5" s="301"/>
      <c r="D5" s="301"/>
      <c r="E5" s="301"/>
      <c r="F5" s="301"/>
      <c r="G5" s="301"/>
    </row>
    <row r="6" spans="1:7" ht="30.75" thickBot="1">
      <c r="A6" s="70"/>
      <c r="B6" s="302" t="s">
        <v>72</v>
      </c>
      <c r="C6" s="303"/>
      <c r="D6" s="304"/>
      <c r="E6" s="71" t="s">
        <v>73</v>
      </c>
      <c r="F6" s="71" t="s">
        <v>69</v>
      </c>
      <c r="G6" s="91" t="s">
        <v>99</v>
      </c>
    </row>
    <row r="7" spans="1:7" ht="36" customHeight="1" thickTop="1">
      <c r="A7" s="99">
        <v>1</v>
      </c>
      <c r="B7" s="305" t="s">
        <v>133</v>
      </c>
      <c r="C7" s="306"/>
      <c r="D7" s="307"/>
      <c r="E7" s="100">
        <v>3</v>
      </c>
      <c r="F7" s="101"/>
      <c r="G7" s="102" t="e">
        <f>G8+G9</f>
        <v>#DIV/0!</v>
      </c>
    </row>
    <row r="8" spans="1:7" ht="36" customHeight="1">
      <c r="A8" s="87"/>
      <c r="B8" s="86" t="s">
        <v>76</v>
      </c>
      <c r="C8" s="308" t="s">
        <v>79</v>
      </c>
      <c r="D8" s="309"/>
      <c r="E8" s="88">
        <v>1</v>
      </c>
      <c r="F8" s="94">
        <f>KRA2.1a!E14</f>
        <v>0</v>
      </c>
      <c r="G8" s="96" t="str">
        <f>IF(F8&lt;1,"0.0",IF(F8=1,"0.5",IF(F8&gt;1,"1.0")))</f>
        <v>0.0</v>
      </c>
    </row>
    <row r="9" spans="1:7" ht="37.5" customHeight="1">
      <c r="A9" s="85"/>
      <c r="B9" s="86" t="s">
        <v>77</v>
      </c>
      <c r="C9" s="308" t="s">
        <v>78</v>
      </c>
      <c r="D9" s="309"/>
      <c r="E9" s="88">
        <v>2</v>
      </c>
      <c r="F9" s="98" t="e">
        <f>KRA2.1B!D11</f>
        <v>#DIV/0!</v>
      </c>
      <c r="G9" s="96" t="e">
        <f>IF(F9&lt;1%,"0.0",IF(F9&lt;10%,"0.25",IF(F9&lt;20%,"0.5",IF(F9&lt;30%,"1.0",IF(F9&lt;40%,"1.5",IF(F9&gt;39%,"2"))))))</f>
        <v>#DIV/0!</v>
      </c>
    </row>
    <row r="10" spans="1:7" ht="36.75" customHeight="1">
      <c r="A10" s="103">
        <v>2</v>
      </c>
      <c r="B10" s="294" t="s">
        <v>81</v>
      </c>
      <c r="C10" s="295"/>
      <c r="D10" s="296"/>
      <c r="E10" s="104">
        <v>2</v>
      </c>
      <c r="F10" s="105">
        <f>'KRA2.2 '!G25</f>
        <v>0</v>
      </c>
      <c r="G10" s="108">
        <f>IF(F10=E10,E10,IF(F10&lt;E10,F10,IF(F10&gt;E10,E10)))</f>
        <v>0</v>
      </c>
    </row>
    <row r="11" spans="1:7" ht="63" customHeight="1">
      <c r="A11" s="103">
        <v>3</v>
      </c>
      <c r="B11" s="294" t="s">
        <v>82</v>
      </c>
      <c r="C11" s="295"/>
      <c r="D11" s="296"/>
      <c r="E11" s="106">
        <v>3.5</v>
      </c>
      <c r="F11" s="107"/>
      <c r="G11" s="108" t="e">
        <f>G12+G13+G14</f>
        <v>#DIV/0!</v>
      </c>
    </row>
    <row r="12" spans="1:7" ht="48.75" customHeight="1">
      <c r="A12" s="72"/>
      <c r="B12" s="90" t="s">
        <v>76</v>
      </c>
      <c r="C12" s="308" t="s">
        <v>83</v>
      </c>
      <c r="D12" s="309"/>
      <c r="E12" s="89">
        <v>1.5</v>
      </c>
      <c r="F12" s="93">
        <f>'KRA2.3a-B'!C12</f>
        <v>0</v>
      </c>
      <c r="G12" s="96" t="str">
        <f>IF(F12&lt;1,"0.0",IF(F12&lt;3,"0.25",IF(F12&lt;6,"0.5",IF(F12&lt;9,"0.75",IF(F12&lt;12,"1.0",IF(F12&gt;11,"1.5"))))))</f>
        <v>0.0</v>
      </c>
    </row>
    <row r="13" spans="1:7" ht="45.75" customHeight="1">
      <c r="A13" s="72"/>
      <c r="B13" s="90" t="s">
        <v>77</v>
      </c>
      <c r="C13" s="308" t="s">
        <v>80</v>
      </c>
      <c r="D13" s="309"/>
      <c r="E13" s="89">
        <v>1</v>
      </c>
      <c r="F13" s="93">
        <f>'KRA2.3a-B'!D12</f>
        <v>0</v>
      </c>
      <c r="G13" s="96" t="str">
        <f>IF(F13&lt;3,"0.0",IF(F13&lt;6,"0.25",IF(F13&lt;9,"0.5",IF(F13&lt;12,"0.75",IF(F13&gt;11,"1.0")))))</f>
        <v>0.0</v>
      </c>
    </row>
    <row r="14" spans="1:7" ht="45" customHeight="1">
      <c r="A14" s="72"/>
      <c r="B14" s="90" t="s">
        <v>85</v>
      </c>
      <c r="C14" s="308" t="s">
        <v>84</v>
      </c>
      <c r="D14" s="309"/>
      <c r="E14" s="89">
        <v>1</v>
      </c>
      <c r="F14" s="75" t="e">
        <f>KRA2.3c!D19</f>
        <v>#DIV/0!</v>
      </c>
      <c r="G14" s="96" t="e">
        <f>IF(F14&lt;5%,"0.0",IF(F14&lt;10%,"0.25",IF(F14&lt;15%,"0.5",IF(F14&lt;20%,"0.75",IF(F14&gt;19%,"1.0")))))</f>
        <v>#DIV/0!</v>
      </c>
    </row>
    <row r="15" spans="1:7" ht="32.25" customHeight="1">
      <c r="A15" s="103">
        <v>4</v>
      </c>
      <c r="B15" s="294" t="s">
        <v>98</v>
      </c>
      <c r="C15" s="295"/>
      <c r="D15" s="296"/>
      <c r="E15" s="106">
        <v>3</v>
      </c>
      <c r="F15" s="107"/>
      <c r="G15" s="108" t="e">
        <f>G16+G17+G18+G19</f>
        <v>#DIV/0!</v>
      </c>
    </row>
    <row r="16" spans="1:7" ht="34.5" customHeight="1">
      <c r="A16" s="72"/>
      <c r="B16" s="90" t="s">
        <v>76</v>
      </c>
      <c r="C16" s="308" t="s">
        <v>86</v>
      </c>
      <c r="D16" s="309"/>
      <c r="E16" s="89">
        <v>1</v>
      </c>
      <c r="F16" s="93" t="str">
        <f>KRA2.4!C13</f>
        <v>0.0</v>
      </c>
      <c r="G16" s="96" t="str">
        <f>IF(F16&lt;1,"0.0",IF(F16&lt;6,"0.50",IF(F16&lt;11,"0.75",IF(F16&gt;10,"1.0"))))</f>
        <v>1.0</v>
      </c>
    </row>
    <row r="17" spans="1:7" ht="33" customHeight="1">
      <c r="A17" s="72"/>
      <c r="B17" s="90" t="s">
        <v>77</v>
      </c>
      <c r="C17" s="308" t="s">
        <v>87</v>
      </c>
      <c r="D17" s="309"/>
      <c r="E17" s="89">
        <v>0.5</v>
      </c>
      <c r="F17" s="93" t="str">
        <f>KRA2.4!D13</f>
        <v>0.0</v>
      </c>
      <c r="G17" s="96" t="str">
        <f>IF(F17&lt;3,"0.0",IF(F17&lt;9,"0.125",IF(F17&lt;15,"0.25",IF(F17&gt;14,"0.50"))))</f>
        <v>0.50</v>
      </c>
    </row>
    <row r="18" spans="1:7" ht="33" customHeight="1">
      <c r="A18" s="72"/>
      <c r="B18" s="90" t="s">
        <v>85</v>
      </c>
      <c r="C18" s="308" t="s">
        <v>88</v>
      </c>
      <c r="D18" s="309"/>
      <c r="E18" s="89">
        <v>0.5</v>
      </c>
      <c r="F18" s="93" t="str">
        <f>KRA2.4!E13</f>
        <v>0.0</v>
      </c>
      <c r="G18" s="96" t="str">
        <f>IF(F18&lt;3,"0.0",IF(F18&lt;9,"0.125",IF(F18&lt;15,"0.25",IF(F18&gt;14,"0.50"))))</f>
        <v>0.50</v>
      </c>
    </row>
    <row r="19" spans="1:7" ht="45.75" customHeight="1">
      <c r="A19" s="72"/>
      <c r="B19" s="90" t="s">
        <v>89</v>
      </c>
      <c r="C19" s="308" t="s">
        <v>90</v>
      </c>
      <c r="D19" s="309"/>
      <c r="E19" s="89">
        <v>1</v>
      </c>
      <c r="F19" s="97" t="e">
        <f>KRA2.4!F15</f>
        <v>#DIV/0!</v>
      </c>
      <c r="G19" s="96" t="e">
        <f>IF(F19&lt;20%,"0.0",IF(F19&lt;30%,"0.25",IF(F19&lt;40%,"0.50",IF(F19&lt;50%,"0.75",IF(F19&gt;49%,"1.0")))))</f>
        <v>#DIV/0!</v>
      </c>
    </row>
    <row r="20" spans="1:7" s="92" customFormat="1" ht="21" customHeight="1">
      <c r="A20" s="109">
        <v>5</v>
      </c>
      <c r="B20" s="297" t="s">
        <v>93</v>
      </c>
      <c r="C20" s="298"/>
      <c r="D20" s="299"/>
      <c r="E20" s="106">
        <v>0.5</v>
      </c>
      <c r="F20" s="105"/>
      <c r="G20" s="108">
        <f>G21+G22</f>
        <v>0</v>
      </c>
    </row>
    <row r="21" spans="1:7" ht="73.5" customHeight="1">
      <c r="A21" s="72"/>
      <c r="B21" s="73" t="s">
        <v>76</v>
      </c>
      <c r="C21" s="308" t="s">
        <v>91</v>
      </c>
      <c r="D21" s="309"/>
      <c r="E21" s="89">
        <v>0.25</v>
      </c>
      <c r="F21" s="93">
        <f>KRA2.5a!D12</f>
        <v>0</v>
      </c>
      <c r="G21" s="96" t="str">
        <f>IF(F21&lt;20,"0.0",IF(F21&lt;250,"0.0625",IF(F21&lt;480,"0.125",IF(F21&gt;479,"0.25"))))</f>
        <v>0.0</v>
      </c>
    </row>
    <row r="22" spans="1:7" ht="21" customHeight="1">
      <c r="A22" s="72"/>
      <c r="B22" s="73" t="s">
        <v>77</v>
      </c>
      <c r="C22" s="308" t="s">
        <v>92</v>
      </c>
      <c r="D22" s="309"/>
      <c r="E22" s="89">
        <v>0.25</v>
      </c>
      <c r="F22" s="93">
        <f>KRA2.5b!B11</f>
        <v>0</v>
      </c>
      <c r="G22" s="96" t="str">
        <f>IF(F22&lt;20%,"0.0",IF(F22&lt;30%,"0.25",IF(F22&lt;40%,"0.50",IF(F22&lt;50%,"0.75",IF(F22&gt;49%,"1.0")))))</f>
        <v>0.0</v>
      </c>
    </row>
    <row r="23" spans="1:7" s="92" customFormat="1" ht="24.75" customHeight="1">
      <c r="A23" s="109">
        <v>6</v>
      </c>
      <c r="B23" s="297" t="s">
        <v>94</v>
      </c>
      <c r="C23" s="298"/>
      <c r="D23" s="299"/>
      <c r="E23" s="106">
        <v>2</v>
      </c>
      <c r="F23" s="105"/>
      <c r="G23" s="108" t="e">
        <f>G24+G25+G26</f>
        <v>#DIV/0!</v>
      </c>
    </row>
    <row r="24" spans="1:7" ht="24" customHeight="1">
      <c r="A24" s="72"/>
      <c r="B24" s="73" t="s">
        <v>76</v>
      </c>
      <c r="C24" s="308" t="s">
        <v>95</v>
      </c>
      <c r="D24" s="309"/>
      <c r="E24" s="74">
        <v>1</v>
      </c>
      <c r="F24" s="93">
        <f>'KRA2.6 '!B11</f>
        <v>0</v>
      </c>
      <c r="G24" s="96" t="str">
        <f>IF(F24&lt;1,"0.0",IF(F24&gt;1,"1",IF(F24&lt;2,E24)))</f>
        <v>0.0</v>
      </c>
    </row>
    <row r="25" spans="1:7" ht="31.5" customHeight="1">
      <c r="A25" s="72"/>
      <c r="B25" s="73" t="s">
        <v>77</v>
      </c>
      <c r="C25" s="308" t="s">
        <v>96</v>
      </c>
      <c r="D25" s="309"/>
      <c r="E25" s="74">
        <v>0.5</v>
      </c>
      <c r="F25" s="93">
        <f>'KRA2.6 '!C11</f>
        <v>0</v>
      </c>
      <c r="G25" s="96" t="str">
        <f>IF(F25&lt;1,"0.0",IF(F25&lt;2,"0.125",IF(F25&lt;3,"0.25",IF(F25&gt;2,"0.50"))))</f>
        <v>0.0</v>
      </c>
    </row>
    <row r="26" spans="1:7" ht="31.5" customHeight="1">
      <c r="A26" s="72"/>
      <c r="B26" s="73" t="s">
        <v>85</v>
      </c>
      <c r="C26" s="308" t="s">
        <v>97</v>
      </c>
      <c r="D26" s="309"/>
      <c r="E26" s="74">
        <v>0.5</v>
      </c>
      <c r="F26" s="97" t="e">
        <f>'KRA2.6 '!F11</f>
        <v>#DIV/0!</v>
      </c>
      <c r="G26" s="96" t="e">
        <f>IF(F26&lt;0.5%,"0.0",IF(F26&lt;1%,"0.25",IF(F26&gt;0.99%,"0.50")))</f>
        <v>#DIV/0!</v>
      </c>
    </row>
    <row r="27" spans="1:7">
      <c r="A27" s="76"/>
      <c r="B27" s="76"/>
      <c r="C27" s="76"/>
      <c r="D27" s="76"/>
      <c r="E27" s="77"/>
      <c r="F27" s="78"/>
      <c r="G27" s="79"/>
    </row>
    <row r="28" spans="1:7" s="82" customFormat="1" ht="23.25">
      <c r="A28" s="291" t="s">
        <v>134</v>
      </c>
      <c r="B28" s="292"/>
      <c r="C28" s="292"/>
      <c r="D28" s="293"/>
      <c r="E28" s="80">
        <f>E23+E20+E15+E11+E10+E7</f>
        <v>14</v>
      </c>
      <c r="F28" s="81"/>
      <c r="G28" s="80" t="e">
        <f>G23+G20+G15+G11+G10+G7</f>
        <v>#DIV/0!</v>
      </c>
    </row>
  </sheetData>
  <sheetProtection sheet="1" objects="1" scenarios="1" formatRows="0" selectLockedCells="1"/>
  <mergeCells count="24">
    <mergeCell ref="C24:D24"/>
    <mergeCell ref="C25:D25"/>
    <mergeCell ref="C26:D26"/>
    <mergeCell ref="C17:D17"/>
    <mergeCell ref="C18:D18"/>
    <mergeCell ref="C19:D19"/>
    <mergeCell ref="C21:D21"/>
    <mergeCell ref="C22:D22"/>
    <mergeCell ref="A28:D28"/>
    <mergeCell ref="B15:D15"/>
    <mergeCell ref="B20:D20"/>
    <mergeCell ref="B23:D23"/>
    <mergeCell ref="A1:G1"/>
    <mergeCell ref="A5:G5"/>
    <mergeCell ref="B6:D6"/>
    <mergeCell ref="B7:D7"/>
    <mergeCell ref="B10:D10"/>
    <mergeCell ref="B11:D11"/>
    <mergeCell ref="C8:D8"/>
    <mergeCell ref="C9:D9"/>
    <mergeCell ref="C12:D12"/>
    <mergeCell ref="C13:D13"/>
    <mergeCell ref="C14:D14"/>
    <mergeCell ref="C16:D16"/>
  </mergeCells>
  <conditionalFormatting sqref="G7:G28">
    <cfRule type="containsErrors" dxfId="19" priority="3">
      <formula>ISERROR(G7)</formula>
    </cfRule>
  </conditionalFormatting>
  <conditionalFormatting sqref="F7:F26">
    <cfRule type="containsErrors" dxfId="18" priority="2">
      <formula>ISERROR(F7)</formula>
    </cfRule>
  </conditionalFormatting>
  <printOptions horizontalCentered="1"/>
  <pageMargins left="1.5" right="0.25" top="1" bottom="0.25" header="0.3" footer="0.3"/>
  <pageSetup paperSize="9" scale="8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G14" sqref="G14"/>
    </sheetView>
  </sheetViews>
  <sheetFormatPr defaultRowHeight="16.5"/>
  <cols>
    <col min="1" max="1" width="19.85546875" style="27" customWidth="1"/>
    <col min="2" max="2" width="19.7109375" style="27" customWidth="1"/>
    <col min="3" max="3" width="21.7109375" style="27" customWidth="1"/>
    <col min="4" max="4" width="19.140625" style="27" customWidth="1"/>
    <col min="5" max="5" width="19.5703125" style="27" customWidth="1"/>
    <col min="6" max="6" width="26.5703125" style="27" customWidth="1"/>
    <col min="7" max="16384" width="9.140625" style="27"/>
  </cols>
  <sheetData>
    <row r="1" spans="1:8">
      <c r="A1" s="119" t="s">
        <v>13</v>
      </c>
      <c r="B1" s="120"/>
      <c r="C1" s="120"/>
      <c r="D1" s="121" t="s">
        <v>15</v>
      </c>
      <c r="E1" s="140"/>
    </row>
    <row r="2" spans="1:8">
      <c r="A2" s="119"/>
      <c r="B2" s="123"/>
      <c r="C2" s="123"/>
      <c r="D2" s="121"/>
      <c r="E2" s="43"/>
    </row>
    <row r="3" spans="1:8">
      <c r="A3" s="372" t="s">
        <v>60</v>
      </c>
      <c r="B3" s="372"/>
      <c r="C3" s="372"/>
      <c r="D3" s="372"/>
      <c r="E3" s="372"/>
    </row>
    <row r="4" spans="1:8" ht="18.75">
      <c r="A4" s="346" t="s">
        <v>50</v>
      </c>
      <c r="B4" s="346"/>
      <c r="C4" s="346"/>
      <c r="D4" s="346"/>
      <c r="E4" s="346"/>
    </row>
    <row r="5" spans="1:8">
      <c r="A5" s="265"/>
      <c r="B5" s="265"/>
      <c r="C5" s="265"/>
      <c r="D5" s="265"/>
    </row>
    <row r="6" spans="1:8" ht="24" customHeight="1">
      <c r="A6" s="356" t="s">
        <v>51</v>
      </c>
      <c r="B6" s="381" t="s">
        <v>65</v>
      </c>
      <c r="C6" s="381" t="s">
        <v>64</v>
      </c>
      <c r="D6" s="365" t="s">
        <v>52</v>
      </c>
      <c r="E6" s="377"/>
      <c r="F6" s="366"/>
    </row>
    <row r="7" spans="1:8" s="34" customFormat="1" ht="71.25" customHeight="1">
      <c r="A7" s="357"/>
      <c r="B7" s="382"/>
      <c r="C7" s="382"/>
      <c r="D7" s="29" t="s">
        <v>53</v>
      </c>
      <c r="E7" s="174" t="s">
        <v>54</v>
      </c>
      <c r="F7" s="271" t="s">
        <v>55</v>
      </c>
    </row>
    <row r="8" spans="1:8" s="34" customFormat="1" ht="18" customHeight="1">
      <c r="A8" s="266">
        <v>2013</v>
      </c>
      <c r="B8" s="268"/>
      <c r="C8" s="266"/>
      <c r="D8" s="268"/>
      <c r="E8" s="272"/>
      <c r="F8" s="273" t="e">
        <f>D8/E8</f>
        <v>#DIV/0!</v>
      </c>
    </row>
    <row r="9" spans="1:8" s="34" customFormat="1" ht="18" customHeight="1">
      <c r="A9" s="266">
        <v>2014</v>
      </c>
      <c r="B9" s="268"/>
      <c r="C9" s="266"/>
      <c r="D9" s="268"/>
      <c r="E9" s="272"/>
      <c r="F9" s="273" t="e">
        <f>D9/E9</f>
        <v>#DIV/0!</v>
      </c>
    </row>
    <row r="10" spans="1:8" s="34" customFormat="1" ht="18" customHeight="1">
      <c r="A10" s="267">
        <v>2015</v>
      </c>
      <c r="B10" s="269"/>
      <c r="C10" s="267"/>
      <c r="D10" s="268"/>
      <c r="E10" s="272"/>
      <c r="F10" s="273" t="e">
        <f>D10/E10</f>
        <v>#DIV/0!</v>
      </c>
    </row>
    <row r="11" spans="1:8" s="34" customFormat="1" ht="21.75" customHeight="1">
      <c r="A11" s="276" t="s">
        <v>31</v>
      </c>
      <c r="B11" s="276">
        <f>SUM(B8:B10)</f>
        <v>0</v>
      </c>
      <c r="C11" s="276">
        <f t="shared" ref="C11:E11" si="0">SUM(C8:C10)</f>
        <v>0</v>
      </c>
      <c r="D11" s="276">
        <f t="shared" si="0"/>
        <v>0</v>
      </c>
      <c r="E11" s="277">
        <f t="shared" si="0"/>
        <v>0</v>
      </c>
      <c r="F11" s="278" t="e">
        <f>D11/E11</f>
        <v>#DIV/0!</v>
      </c>
    </row>
    <row r="12" spans="1:8" s="34" customFormat="1" ht="27" customHeight="1">
      <c r="A12" s="47" t="s">
        <v>68</v>
      </c>
      <c r="B12" s="95" t="str">
        <f>IF(B11&lt;1,"0.0",IF(B11=1,"1.0",IF(B11&gt;1,"1.0")))</f>
        <v>0.0</v>
      </c>
      <c r="C12" s="95" t="str">
        <f>IF(C11&lt;1,"0.0",IF(C11&lt;2,"0.125",IF(C11&lt;3,"0.25",IF(C11&gt;2,"0.5"))))</f>
        <v>0.0</v>
      </c>
      <c r="D12" s="270"/>
      <c r="E12" s="47" t="s">
        <v>68</v>
      </c>
      <c r="F12" s="95" t="e">
        <f>IF(F11&lt;0.5%,"0.0",IF(F11&lt;1%,"0.25",IF(F11&gt;0.99%,"0.5")))</f>
        <v>#DIV/0!</v>
      </c>
    </row>
    <row r="15" spans="1:8">
      <c r="A15" s="19"/>
      <c r="B15" s="383" t="s">
        <v>5</v>
      </c>
      <c r="C15" s="384"/>
      <c r="D15" s="385" t="s">
        <v>6</v>
      </c>
      <c r="E15" s="385"/>
      <c r="F15" s="54"/>
      <c r="G15" s="55"/>
      <c r="H15" s="55"/>
    </row>
    <row r="16" spans="1:8" s="34" customFormat="1" ht="27.75" customHeight="1">
      <c r="A16" s="37" t="s">
        <v>17</v>
      </c>
      <c r="B16" s="37"/>
      <c r="C16" s="38"/>
      <c r="D16" s="406"/>
      <c r="E16" s="406"/>
      <c r="F16" s="274"/>
      <c r="G16" s="275"/>
      <c r="H16" s="275"/>
    </row>
    <row r="17" spans="1:8" ht="19.5" customHeight="1">
      <c r="A17" s="22" t="s">
        <v>18</v>
      </c>
      <c r="B17" s="20"/>
      <c r="C17" s="21"/>
      <c r="D17" s="385"/>
      <c r="E17" s="385"/>
      <c r="F17" s="54"/>
      <c r="G17" s="55"/>
      <c r="H17" s="55"/>
    </row>
    <row r="18" spans="1:8" ht="19.5" customHeight="1">
      <c r="A18" s="19" t="s">
        <v>16</v>
      </c>
      <c r="B18" s="383" t="s">
        <v>39</v>
      </c>
      <c r="C18" s="384"/>
      <c r="D18" s="385" t="s">
        <v>19</v>
      </c>
      <c r="E18" s="385"/>
      <c r="F18" s="54"/>
      <c r="G18" s="55"/>
      <c r="H18" s="55"/>
    </row>
    <row r="19" spans="1:8" ht="19.5" customHeight="1">
      <c r="A19" s="23" t="s">
        <v>7</v>
      </c>
      <c r="B19" s="20"/>
      <c r="C19" s="21"/>
      <c r="D19" s="385"/>
      <c r="E19" s="385"/>
      <c r="F19" s="54"/>
      <c r="G19" s="55"/>
      <c r="H19" s="55"/>
    </row>
  </sheetData>
  <mergeCells count="13">
    <mergeCell ref="D19:E19"/>
    <mergeCell ref="D17:E17"/>
    <mergeCell ref="A6:A7"/>
    <mergeCell ref="B6:B7"/>
    <mergeCell ref="C6:C7"/>
    <mergeCell ref="D6:F6"/>
    <mergeCell ref="B18:C18"/>
    <mergeCell ref="A3:E3"/>
    <mergeCell ref="A4:E4"/>
    <mergeCell ref="B15:C15"/>
    <mergeCell ref="D15:E15"/>
    <mergeCell ref="D18:E18"/>
    <mergeCell ref="D16:E16"/>
  </mergeCells>
  <conditionalFormatting sqref="B12:D12 F12">
    <cfRule type="containsErrors" dxfId="3" priority="15">
      <formula>ISERROR(B12)</formula>
    </cfRule>
    <cfRule type="containsErrors" dxfId="2" priority="16">
      <formula>ISERROR(B12)</formula>
    </cfRule>
  </conditionalFormatting>
  <conditionalFormatting sqref="B12:D12 F12">
    <cfRule type="containsErrors" dxfId="1" priority="14">
      <formula>ISERROR(B12)</formula>
    </cfRule>
  </conditionalFormatting>
  <conditionalFormatting sqref="F8:F11">
    <cfRule type="containsErrors" dxfId="0" priority="17">
      <formula>ISERROR(F8)</formula>
    </cfRule>
  </conditionalFormatting>
  <printOptions horizontalCentered="1"/>
  <pageMargins left="1.5" right="0.2" top="1.25" bottom="0.2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workbookViewId="0">
      <selection activeCell="A4" sqref="A4:F4"/>
    </sheetView>
  </sheetViews>
  <sheetFormatPr defaultRowHeight="16.5"/>
  <cols>
    <col min="1" max="1" width="4.42578125" style="2" customWidth="1"/>
    <col min="2" max="2" width="7.85546875" style="2" customWidth="1"/>
    <col min="3" max="3" width="29" style="2" customWidth="1"/>
    <col min="4" max="4" width="20.140625" style="2" customWidth="1"/>
    <col min="5" max="5" width="22.7109375" style="2" customWidth="1"/>
    <col min="6" max="6" width="18.5703125" style="2" customWidth="1"/>
    <col min="7" max="7" width="10.5703125" style="2" customWidth="1"/>
    <col min="8" max="16384" width="9.140625" style="2"/>
  </cols>
  <sheetData>
    <row r="1" spans="1:10">
      <c r="A1" s="2" t="s">
        <v>13</v>
      </c>
      <c r="C1" s="5"/>
      <c r="D1" s="5"/>
      <c r="F1" s="48" t="s">
        <v>100</v>
      </c>
    </row>
    <row r="2" spans="1:10">
      <c r="C2" s="4"/>
      <c r="D2" s="4"/>
      <c r="E2" s="48"/>
    </row>
    <row r="3" spans="1:10" ht="18.75">
      <c r="A3" s="336" t="s">
        <v>60</v>
      </c>
      <c r="B3" s="336"/>
      <c r="C3" s="336"/>
      <c r="D3" s="336"/>
      <c r="E3" s="336"/>
      <c r="F3" s="336"/>
      <c r="G3" s="49"/>
      <c r="H3" s="49"/>
    </row>
    <row r="4" spans="1:10" ht="20.25">
      <c r="A4" s="337" t="s">
        <v>22</v>
      </c>
      <c r="B4" s="337"/>
      <c r="C4" s="337"/>
      <c r="D4" s="337"/>
      <c r="E4" s="337"/>
      <c r="F4" s="337"/>
      <c r="G4" s="49"/>
      <c r="H4" s="49"/>
    </row>
    <row r="5" spans="1:10">
      <c r="A5" s="3"/>
      <c r="B5" s="12"/>
      <c r="C5" s="3"/>
      <c r="D5" s="3"/>
      <c r="E5" s="3"/>
      <c r="H5" s="4"/>
    </row>
    <row r="6" spans="1:10" s="6" customFormat="1" ht="26.25" customHeight="1">
      <c r="A6" s="313" t="s">
        <v>27</v>
      </c>
      <c r="B6" s="314"/>
      <c r="C6" s="315"/>
      <c r="D6" s="319" t="s">
        <v>136</v>
      </c>
      <c r="E6" s="320"/>
      <c r="F6" s="321"/>
    </row>
    <row r="7" spans="1:10" s="6" customFormat="1" ht="20.25" customHeight="1">
      <c r="A7" s="316"/>
      <c r="B7" s="317"/>
      <c r="C7" s="318"/>
      <c r="D7" s="187" t="s">
        <v>28</v>
      </c>
      <c r="E7" s="187" t="s">
        <v>25</v>
      </c>
      <c r="F7" s="187" t="s">
        <v>29</v>
      </c>
    </row>
    <row r="8" spans="1:10" s="114" customFormat="1" ht="21" customHeight="1">
      <c r="A8" s="112">
        <v>1</v>
      </c>
      <c r="B8" s="322"/>
      <c r="C8" s="323"/>
      <c r="D8" s="185"/>
      <c r="E8" s="113"/>
      <c r="F8" s="113"/>
    </row>
    <row r="9" spans="1:10" s="114" customFormat="1" ht="21" customHeight="1">
      <c r="A9" s="112">
        <v>2</v>
      </c>
      <c r="B9" s="322"/>
      <c r="C9" s="323"/>
      <c r="D9" s="115"/>
      <c r="E9" s="113"/>
      <c r="F9" s="113"/>
    </row>
    <row r="10" spans="1:10" s="114" customFormat="1" ht="21" customHeight="1">
      <c r="A10" s="112">
        <v>3</v>
      </c>
      <c r="B10" s="322"/>
      <c r="C10" s="323"/>
      <c r="D10" s="115"/>
      <c r="E10" s="113"/>
      <c r="F10" s="113"/>
    </row>
    <row r="11" spans="1:10" s="114" customFormat="1" ht="21" customHeight="1">
      <c r="A11" s="112">
        <v>4</v>
      </c>
      <c r="B11" s="322"/>
      <c r="C11" s="323"/>
      <c r="D11" s="115"/>
      <c r="E11" s="113"/>
      <c r="F11" s="113"/>
    </row>
    <row r="12" spans="1:10" ht="27.75" customHeight="1">
      <c r="A12" s="18"/>
      <c r="B12" s="18"/>
      <c r="C12" s="17"/>
      <c r="D12" s="17"/>
      <c r="E12" s="17"/>
    </row>
    <row r="13" spans="1:10">
      <c r="A13" s="310" t="s">
        <v>8</v>
      </c>
      <c r="B13" s="311"/>
      <c r="C13" s="311"/>
      <c r="D13" s="312"/>
      <c r="E13" s="56" t="s">
        <v>67</v>
      </c>
      <c r="F13" s="56" t="s">
        <v>66</v>
      </c>
      <c r="G13" s="4"/>
    </row>
    <row r="14" spans="1:10" ht="33.75" customHeight="1">
      <c r="A14" s="333" t="s">
        <v>14</v>
      </c>
      <c r="B14" s="334"/>
      <c r="C14" s="334"/>
      <c r="D14" s="335"/>
      <c r="E14" s="186"/>
      <c r="F14" s="95" t="str">
        <f>IF(E14&lt;1,"0.0",IF(E14=1,"0.5",IF(E14&gt;1,"1.0")))</f>
        <v>0.0</v>
      </c>
      <c r="G14" s="46"/>
    </row>
    <row r="16" spans="1:10">
      <c r="A16" s="14"/>
      <c r="B16" s="116"/>
      <c r="C16" s="329" t="s">
        <v>5</v>
      </c>
      <c r="D16" s="330"/>
      <c r="E16" s="327" t="s">
        <v>6</v>
      </c>
      <c r="F16" s="327"/>
      <c r="G16" s="50"/>
      <c r="H16" s="7"/>
      <c r="I16" s="8"/>
      <c r="J16" s="8"/>
    </row>
    <row r="17" spans="1:10" ht="35.25" customHeight="1">
      <c r="A17" s="110" t="s">
        <v>17</v>
      </c>
      <c r="B17" s="117"/>
      <c r="C17" s="331"/>
      <c r="D17" s="332"/>
      <c r="E17" s="328"/>
      <c r="F17" s="328"/>
      <c r="G17" s="51"/>
      <c r="H17" s="7"/>
      <c r="I17" s="8"/>
      <c r="J17" s="8"/>
    </row>
    <row r="18" spans="1:10" s="9" customFormat="1">
      <c r="A18" s="111" t="s">
        <v>18</v>
      </c>
      <c r="B18" s="118"/>
      <c r="C18" s="324"/>
      <c r="D18" s="325"/>
      <c r="E18" s="324"/>
      <c r="F18" s="325"/>
      <c r="G18" s="50"/>
      <c r="H18" s="10"/>
      <c r="I18" s="11"/>
      <c r="J18" s="11"/>
    </row>
    <row r="19" spans="1:10" s="9" customFormat="1">
      <c r="A19" s="14" t="s">
        <v>16</v>
      </c>
      <c r="B19" s="116"/>
      <c r="C19" s="324" t="s">
        <v>102</v>
      </c>
      <c r="D19" s="325"/>
      <c r="E19" s="326" t="s">
        <v>19</v>
      </c>
      <c r="F19" s="326"/>
      <c r="G19" s="50"/>
      <c r="H19" s="10"/>
      <c r="I19" s="11"/>
      <c r="J19" s="11"/>
    </row>
    <row r="20" spans="1:10" s="9" customFormat="1">
      <c r="A20" s="111" t="s">
        <v>7</v>
      </c>
      <c r="B20" s="118"/>
      <c r="C20" s="324"/>
      <c r="D20" s="325"/>
      <c r="E20" s="326"/>
      <c r="F20" s="326"/>
      <c r="G20" s="52"/>
    </row>
  </sheetData>
  <sheetProtection insertRows="0" selectLockedCells="1"/>
  <mergeCells count="20">
    <mergeCell ref="B10:C10"/>
    <mergeCell ref="B11:C11"/>
    <mergeCell ref="A3:F3"/>
    <mergeCell ref="A4:F4"/>
    <mergeCell ref="A13:D13"/>
    <mergeCell ref="A6:C7"/>
    <mergeCell ref="D6:F6"/>
    <mergeCell ref="B8:C8"/>
    <mergeCell ref="C20:D20"/>
    <mergeCell ref="C19:D19"/>
    <mergeCell ref="E19:F19"/>
    <mergeCell ref="E20:F20"/>
    <mergeCell ref="E18:F18"/>
    <mergeCell ref="C18:D18"/>
    <mergeCell ref="E16:F16"/>
    <mergeCell ref="E17:F17"/>
    <mergeCell ref="C16:D16"/>
    <mergeCell ref="C17:D17"/>
    <mergeCell ref="A14:D14"/>
    <mergeCell ref="B9:C9"/>
  </mergeCells>
  <printOptions horizontalCentered="1"/>
  <pageMargins left="1.5" right="0" top="1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A5" sqref="A5"/>
    </sheetView>
  </sheetViews>
  <sheetFormatPr defaultRowHeight="16.5"/>
  <cols>
    <col min="1" max="1" width="17" style="119" customWidth="1"/>
    <col min="2" max="3" width="23.5703125" style="119" customWidth="1"/>
    <col min="4" max="4" width="22.42578125" style="119" customWidth="1"/>
    <col min="5" max="5" width="19.42578125" style="119" customWidth="1"/>
    <col min="6" max="16384" width="9.140625" style="119"/>
  </cols>
  <sheetData>
    <row r="1" spans="1:9">
      <c r="A1" s="188" t="s">
        <v>13</v>
      </c>
      <c r="B1" s="120"/>
      <c r="C1" s="120"/>
      <c r="D1" s="121" t="s">
        <v>15</v>
      </c>
      <c r="E1" s="122"/>
    </row>
    <row r="2" spans="1:9">
      <c r="B2" s="123"/>
      <c r="C2" s="121"/>
      <c r="D2" s="124"/>
    </row>
    <row r="3" spans="1:9">
      <c r="A3" s="338" t="s">
        <v>60</v>
      </c>
      <c r="B3" s="338"/>
      <c r="C3" s="338"/>
      <c r="D3" s="338"/>
      <c r="E3" s="338"/>
      <c r="F3" s="49"/>
      <c r="G3" s="49"/>
    </row>
    <row r="4" spans="1:9" ht="20.25">
      <c r="A4" s="337" t="s">
        <v>137</v>
      </c>
      <c r="B4" s="337"/>
      <c r="C4" s="337"/>
      <c r="D4" s="337"/>
      <c r="E4" s="337"/>
      <c r="F4" s="49"/>
      <c r="G4" s="49"/>
    </row>
    <row r="5" spans="1:9">
      <c r="A5" s="12"/>
      <c r="B5" s="41"/>
      <c r="C5" s="12"/>
    </row>
    <row r="6" spans="1:9" s="125" customFormat="1" ht="41.25" customHeight="1">
      <c r="A6" s="187" t="s">
        <v>23</v>
      </c>
      <c r="B6" s="191" t="s">
        <v>20</v>
      </c>
      <c r="C6" s="187" t="s">
        <v>0</v>
      </c>
      <c r="D6" s="187" t="s">
        <v>21</v>
      </c>
    </row>
    <row r="7" spans="1:9" ht="15" customHeight="1">
      <c r="A7" s="192" t="s">
        <v>9</v>
      </c>
      <c r="B7" s="193" t="s">
        <v>10</v>
      </c>
      <c r="C7" s="192" t="s">
        <v>11</v>
      </c>
      <c r="D7" s="189" t="s">
        <v>101</v>
      </c>
    </row>
    <row r="8" spans="1:9">
      <c r="A8" s="189" t="s">
        <v>24</v>
      </c>
      <c r="B8" s="126"/>
      <c r="C8" s="126"/>
      <c r="D8" s="129" t="e">
        <f>B8/C8</f>
        <v>#DIV/0!</v>
      </c>
    </row>
    <row r="9" spans="1:9">
      <c r="A9" s="189" t="s">
        <v>25</v>
      </c>
      <c r="B9" s="126"/>
      <c r="C9" s="126"/>
      <c r="D9" s="129" t="e">
        <f>B9/C9</f>
        <v>#DIV/0!</v>
      </c>
    </row>
    <row r="10" spans="1:9">
      <c r="A10" s="189" t="s">
        <v>26</v>
      </c>
      <c r="B10" s="126"/>
      <c r="C10" s="126"/>
      <c r="D10" s="129" t="e">
        <f>B10/C10</f>
        <v>#DIV/0!</v>
      </c>
      <c r="E10" s="190" t="s">
        <v>68</v>
      </c>
    </row>
    <row r="11" spans="1:9">
      <c r="A11" s="343" t="s">
        <v>30</v>
      </c>
      <c r="B11" s="344"/>
      <c r="C11" s="345"/>
      <c r="D11" s="130" t="e">
        <f>AVERAGE(D8:D10)</f>
        <v>#DIV/0!</v>
      </c>
      <c r="E11" s="95" t="e">
        <f>IF(D11&lt;1%,"0.0",IF(D11&lt;10%,"0.25",IF(D11&lt;20%,"0.5",IF(D11&lt;30%,"1.0",IF(D11&lt;40%,"1.5",IF(D11&gt;39%,"2"))))))</f>
        <v>#DIV/0!</v>
      </c>
    </row>
    <row r="12" spans="1:9">
      <c r="A12" s="279" t="s">
        <v>63</v>
      </c>
      <c r="B12" s="280"/>
      <c r="C12" s="280"/>
      <c r="D12" s="281"/>
      <c r="E12" s="281"/>
    </row>
    <row r="14" spans="1:9">
      <c r="A14" s="194"/>
      <c r="B14" s="341" t="s">
        <v>5</v>
      </c>
      <c r="C14" s="342"/>
      <c r="D14" s="341" t="s">
        <v>6</v>
      </c>
      <c r="E14" s="342"/>
      <c r="F14" s="27"/>
      <c r="G14" s="128"/>
      <c r="H14" s="128"/>
      <c r="I14" s="128"/>
    </row>
    <row r="15" spans="1:9" ht="35.25" customHeight="1">
      <c r="A15" s="195" t="s">
        <v>17</v>
      </c>
      <c r="B15" s="339"/>
      <c r="C15" s="340"/>
      <c r="D15" s="339"/>
      <c r="E15" s="340"/>
      <c r="F15" s="27"/>
      <c r="G15" s="128"/>
      <c r="H15" s="128"/>
      <c r="I15" s="128"/>
    </row>
    <row r="16" spans="1:9">
      <c r="A16" s="196" t="s">
        <v>18</v>
      </c>
      <c r="B16" s="339"/>
      <c r="C16" s="340"/>
      <c r="D16" s="339"/>
      <c r="E16" s="340"/>
      <c r="F16" s="27"/>
      <c r="G16" s="128"/>
      <c r="H16" s="128"/>
      <c r="I16" s="128"/>
    </row>
    <row r="17" spans="1:9">
      <c r="A17" s="195" t="s">
        <v>16</v>
      </c>
      <c r="B17" s="324" t="s">
        <v>102</v>
      </c>
      <c r="C17" s="325"/>
      <c r="D17" s="339" t="s">
        <v>19</v>
      </c>
      <c r="E17" s="340"/>
      <c r="F17" s="27"/>
      <c r="G17" s="128"/>
      <c r="H17" s="128"/>
      <c r="I17" s="128"/>
    </row>
    <row r="18" spans="1:9">
      <c r="A18" s="196" t="s">
        <v>7</v>
      </c>
      <c r="B18" s="339"/>
      <c r="C18" s="340"/>
      <c r="D18" s="339"/>
      <c r="E18" s="340"/>
    </row>
  </sheetData>
  <sheetProtection formatColumns="0" formatRows="0" insertRows="0" deleteRows="0" selectLockedCells="1"/>
  <mergeCells count="13">
    <mergeCell ref="A4:E4"/>
    <mergeCell ref="A3:E3"/>
    <mergeCell ref="B18:C18"/>
    <mergeCell ref="D14:E14"/>
    <mergeCell ref="D17:E17"/>
    <mergeCell ref="A11:C11"/>
    <mergeCell ref="B14:C14"/>
    <mergeCell ref="B15:C15"/>
    <mergeCell ref="B16:C16"/>
    <mergeCell ref="B17:C17"/>
    <mergeCell ref="D15:E15"/>
    <mergeCell ref="D16:E16"/>
    <mergeCell ref="D18:E18"/>
  </mergeCells>
  <conditionalFormatting sqref="D8:D11">
    <cfRule type="containsErrors" dxfId="17" priority="2">
      <formula>ISERROR(D8)</formula>
    </cfRule>
  </conditionalFormatting>
  <conditionalFormatting sqref="E11">
    <cfRule type="containsErrors" dxfId="16" priority="1">
      <formula>ISERROR(E11)</formula>
    </cfRule>
  </conditionalFormatting>
  <printOptions horizontalCentered="1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D14" sqref="D14"/>
    </sheetView>
  </sheetViews>
  <sheetFormatPr defaultRowHeight="16.5"/>
  <cols>
    <col min="1" max="1" width="5.5703125" style="27" customWidth="1"/>
    <col min="2" max="2" width="7" style="27" customWidth="1"/>
    <col min="3" max="3" width="21.7109375" style="27" customWidth="1"/>
    <col min="4" max="4" width="28.85546875" style="27" customWidth="1"/>
    <col min="5" max="6" width="18.85546875" style="27" customWidth="1"/>
    <col min="7" max="7" width="22.42578125" style="151" customWidth="1"/>
    <col min="8" max="16384" width="9.140625" style="27"/>
  </cols>
  <sheetData>
    <row r="1" spans="1:8">
      <c r="A1" s="119" t="s">
        <v>13</v>
      </c>
      <c r="B1" s="119"/>
      <c r="C1" s="120"/>
      <c r="D1" s="120"/>
      <c r="F1" s="48" t="s">
        <v>15</v>
      </c>
      <c r="G1" s="150"/>
    </row>
    <row r="3" spans="1:8" ht="18.75">
      <c r="A3" s="346" t="s">
        <v>60</v>
      </c>
      <c r="B3" s="346"/>
      <c r="C3" s="346"/>
      <c r="D3" s="346"/>
      <c r="E3" s="346"/>
      <c r="F3" s="346"/>
      <c r="G3" s="346"/>
    </row>
    <row r="4" spans="1:8" ht="18.75">
      <c r="A4" s="346" t="s">
        <v>138</v>
      </c>
      <c r="B4" s="346"/>
      <c r="C4" s="346"/>
      <c r="D4" s="346"/>
      <c r="E4" s="346"/>
      <c r="F4" s="346"/>
      <c r="G4" s="346"/>
    </row>
    <row r="5" spans="1:8" s="151" customFormat="1" ht="19.5" customHeight="1">
      <c r="A5" s="350" t="s">
        <v>56</v>
      </c>
      <c r="B5" s="351"/>
      <c r="C5" s="352"/>
      <c r="D5" s="356" t="s">
        <v>57</v>
      </c>
      <c r="E5" s="348" t="s">
        <v>107</v>
      </c>
      <c r="F5" s="349"/>
      <c r="G5" s="356" t="s">
        <v>58</v>
      </c>
      <c r="H5" s="198"/>
    </row>
    <row r="6" spans="1:8" s="200" customFormat="1" ht="30.75" customHeight="1">
      <c r="A6" s="353"/>
      <c r="B6" s="354"/>
      <c r="C6" s="355"/>
      <c r="D6" s="357"/>
      <c r="E6" s="63" t="s">
        <v>131</v>
      </c>
      <c r="F6" s="63" t="s">
        <v>132</v>
      </c>
      <c r="G6" s="358"/>
      <c r="H6" s="199"/>
    </row>
    <row r="7" spans="1:8" s="119" customFormat="1">
      <c r="A7" s="201" t="s">
        <v>32</v>
      </c>
      <c r="B7" s="222"/>
      <c r="C7" s="202"/>
      <c r="D7" s="203"/>
      <c r="E7" s="203"/>
      <c r="F7" s="203"/>
      <c r="G7" s="203"/>
      <c r="H7" s="12"/>
    </row>
    <row r="8" spans="1:8" s="119" customFormat="1">
      <c r="A8" s="204">
        <v>1</v>
      </c>
      <c r="B8" s="362"/>
      <c r="C8" s="363"/>
      <c r="D8" s="205"/>
      <c r="E8" s="205"/>
      <c r="F8" s="205"/>
      <c r="G8" s="205"/>
      <c r="H8" s="12"/>
    </row>
    <row r="9" spans="1:8" s="119" customFormat="1">
      <c r="A9" s="204">
        <v>2</v>
      </c>
      <c r="B9" s="362"/>
      <c r="C9" s="363"/>
      <c r="D9" s="205"/>
      <c r="E9" s="205"/>
      <c r="F9" s="205"/>
      <c r="G9" s="205"/>
      <c r="H9" s="12"/>
    </row>
    <row r="10" spans="1:8" s="119" customFormat="1">
      <c r="A10" s="204" t="s">
        <v>59</v>
      </c>
      <c r="B10" s="362"/>
      <c r="C10" s="363"/>
      <c r="D10" s="206"/>
      <c r="E10" s="206"/>
      <c r="F10" s="206"/>
      <c r="G10" s="206"/>
      <c r="H10" s="12"/>
    </row>
    <row r="11" spans="1:8" s="119" customFormat="1">
      <c r="A11" s="201" t="s">
        <v>33</v>
      </c>
      <c r="B11" s="222"/>
      <c r="C11" s="202"/>
      <c r="D11" s="207"/>
      <c r="E11" s="207"/>
      <c r="F11" s="207"/>
      <c r="G11" s="207"/>
      <c r="H11" s="12"/>
    </row>
    <row r="12" spans="1:8" s="119" customFormat="1">
      <c r="A12" s="204">
        <v>1</v>
      </c>
      <c r="B12" s="362"/>
      <c r="C12" s="363"/>
      <c r="D12" s="205"/>
      <c r="E12" s="205"/>
      <c r="F12" s="205"/>
      <c r="G12" s="205"/>
      <c r="H12" s="12"/>
    </row>
    <row r="13" spans="1:8" s="119" customFormat="1">
      <c r="A13" s="204">
        <v>2</v>
      </c>
      <c r="B13" s="362"/>
      <c r="C13" s="363"/>
      <c r="D13" s="205"/>
      <c r="E13" s="205"/>
      <c r="F13" s="205"/>
      <c r="G13" s="205"/>
      <c r="H13" s="12"/>
    </row>
    <row r="14" spans="1:8" s="119" customFormat="1">
      <c r="A14" s="204">
        <v>3</v>
      </c>
      <c r="B14" s="362"/>
      <c r="C14" s="363"/>
      <c r="D14" s="205"/>
      <c r="E14" s="205"/>
      <c r="F14" s="205"/>
      <c r="G14" s="205"/>
      <c r="H14" s="12"/>
    </row>
    <row r="15" spans="1:8" s="119" customFormat="1">
      <c r="A15" s="204" t="s">
        <v>59</v>
      </c>
      <c r="B15" s="362"/>
      <c r="C15" s="363"/>
      <c r="D15" s="205"/>
      <c r="E15" s="205"/>
      <c r="F15" s="205"/>
      <c r="G15" s="205"/>
      <c r="H15" s="12"/>
    </row>
    <row r="16" spans="1:8" s="119" customFormat="1">
      <c r="A16" s="201" t="s">
        <v>34</v>
      </c>
      <c r="B16" s="222"/>
      <c r="C16" s="202"/>
      <c r="D16" s="203"/>
      <c r="E16" s="203"/>
      <c r="F16" s="203"/>
      <c r="G16" s="203"/>
      <c r="H16" s="12"/>
    </row>
    <row r="17" spans="1:11" s="119" customFormat="1">
      <c r="A17" s="204">
        <v>1</v>
      </c>
      <c r="B17" s="362"/>
      <c r="C17" s="363"/>
      <c r="D17" s="205"/>
      <c r="E17" s="205"/>
      <c r="F17" s="205"/>
      <c r="G17" s="205"/>
      <c r="H17" s="12"/>
    </row>
    <row r="18" spans="1:11" s="119" customFormat="1">
      <c r="A18" s="204">
        <v>2</v>
      </c>
      <c r="B18" s="362"/>
      <c r="C18" s="363"/>
      <c r="D18" s="205"/>
      <c r="E18" s="205"/>
      <c r="F18" s="205"/>
      <c r="G18" s="205"/>
      <c r="H18" s="12"/>
    </row>
    <row r="19" spans="1:11" s="119" customFormat="1">
      <c r="A19" s="204">
        <v>3</v>
      </c>
      <c r="B19" s="362"/>
      <c r="C19" s="363"/>
      <c r="D19" s="205"/>
      <c r="E19" s="205"/>
      <c r="F19" s="205"/>
      <c r="G19" s="205"/>
      <c r="H19" s="12"/>
    </row>
    <row r="20" spans="1:11" s="119" customFormat="1">
      <c r="A20" s="208" t="s">
        <v>59</v>
      </c>
      <c r="B20" s="362"/>
      <c r="C20" s="363"/>
      <c r="D20" s="209"/>
      <c r="E20" s="209"/>
      <c r="F20" s="209"/>
      <c r="G20" s="209"/>
      <c r="H20" s="12"/>
    </row>
    <row r="21" spans="1:11">
      <c r="A21" s="359"/>
      <c r="B21" s="360"/>
      <c r="C21" s="360"/>
      <c r="D21" s="360"/>
      <c r="E21" s="360"/>
      <c r="F21" s="360"/>
      <c r="G21" s="361"/>
      <c r="H21" s="28"/>
    </row>
    <row r="22" spans="1:11">
      <c r="A22" s="232" t="s">
        <v>104</v>
      </c>
      <c r="B22" s="211"/>
      <c r="C22" s="210"/>
      <c r="D22" s="234"/>
      <c r="E22" s="212" t="s">
        <v>103</v>
      </c>
      <c r="F22" s="213">
        <v>1</v>
      </c>
      <c r="G22" s="139">
        <f>D22*F22</f>
        <v>0</v>
      </c>
      <c r="H22" s="28"/>
    </row>
    <row r="23" spans="1:11">
      <c r="A23" s="232" t="s">
        <v>105</v>
      </c>
      <c r="B23" s="211"/>
      <c r="C23" s="210"/>
      <c r="D23" s="234"/>
      <c r="E23" s="212" t="s">
        <v>103</v>
      </c>
      <c r="F23" s="213">
        <v>0.75</v>
      </c>
      <c r="G23" s="139">
        <f>D23*F23</f>
        <v>0</v>
      </c>
    </row>
    <row r="24" spans="1:11">
      <c r="A24" s="232" t="s">
        <v>106</v>
      </c>
      <c r="B24" s="211"/>
      <c r="C24" s="210"/>
      <c r="D24" s="234"/>
      <c r="E24" s="212" t="s">
        <v>103</v>
      </c>
      <c r="F24" s="213">
        <v>0.5</v>
      </c>
      <c r="G24" s="139">
        <f>D24*F24</f>
        <v>0</v>
      </c>
    </row>
    <row r="25" spans="1:11">
      <c r="A25" s="147"/>
      <c r="B25" s="227"/>
      <c r="C25" s="227"/>
      <c r="D25" s="227"/>
      <c r="E25" s="359" t="s">
        <v>1</v>
      </c>
      <c r="F25" s="361"/>
      <c r="G25" s="214">
        <f>SUM(G22:G24)</f>
        <v>0</v>
      </c>
    </row>
    <row r="26" spans="1:11" ht="18">
      <c r="A26" s="43"/>
      <c r="B26" s="228"/>
      <c r="C26" s="229"/>
      <c r="D26" s="229"/>
      <c r="E26" s="359" t="s">
        <v>68</v>
      </c>
      <c r="F26" s="361"/>
      <c r="G26" s="108" t="str">
        <f>IF(G25&lt;0.5,"0",IF(G25&lt;2,G25,IF(G25=2,"2",IF(G25&gt;2,"2"))))</f>
        <v>0</v>
      </c>
    </row>
    <row r="27" spans="1:11" ht="18">
      <c r="A27" s="43"/>
      <c r="B27" s="228"/>
      <c r="C27" s="229"/>
      <c r="D27" s="229"/>
      <c r="E27" s="230"/>
      <c r="F27" s="230"/>
      <c r="G27" s="231"/>
    </row>
    <row r="28" spans="1:11">
      <c r="A28" s="215"/>
      <c r="B28" s="223"/>
      <c r="C28" s="216"/>
      <c r="D28" s="197" t="s">
        <v>5</v>
      </c>
      <c r="E28" s="347" t="s">
        <v>47</v>
      </c>
      <c r="F28" s="347"/>
      <c r="G28" s="197" t="s">
        <v>6</v>
      </c>
    </row>
    <row r="29" spans="1:11" ht="24" customHeight="1">
      <c r="A29" s="233" t="s">
        <v>17</v>
      </c>
      <c r="B29" s="224"/>
      <c r="C29" s="224"/>
      <c r="D29" s="45"/>
      <c r="E29" s="326"/>
      <c r="F29" s="326"/>
      <c r="G29" s="45"/>
    </row>
    <row r="30" spans="1:11">
      <c r="A30" s="217" t="s">
        <v>18</v>
      </c>
      <c r="B30" s="225"/>
      <c r="C30" s="216"/>
      <c r="D30" s="45"/>
      <c r="E30" s="326"/>
      <c r="F30" s="326"/>
      <c r="G30" s="45"/>
      <c r="I30" s="43"/>
      <c r="J30" s="43"/>
      <c r="K30" s="43"/>
    </row>
    <row r="31" spans="1:11">
      <c r="A31" s="215" t="s">
        <v>16</v>
      </c>
      <c r="B31" s="224"/>
      <c r="C31" s="224"/>
      <c r="D31" s="57" t="s">
        <v>102</v>
      </c>
      <c r="E31" s="326" t="s">
        <v>46</v>
      </c>
      <c r="F31" s="326"/>
      <c r="G31" s="57" t="s">
        <v>19</v>
      </c>
      <c r="I31" s="43"/>
      <c r="J31" s="43"/>
      <c r="K31" s="43"/>
    </row>
    <row r="32" spans="1:11">
      <c r="A32" s="218" t="s">
        <v>7</v>
      </c>
      <c r="B32" s="226"/>
      <c r="C32" s="216"/>
      <c r="D32" s="45"/>
      <c r="E32" s="326"/>
      <c r="F32" s="326"/>
      <c r="G32" s="45"/>
      <c r="I32" s="219"/>
      <c r="J32" s="219"/>
      <c r="K32" s="43"/>
    </row>
    <row r="33" spans="1:11">
      <c r="A33" s="7"/>
      <c r="B33" s="7"/>
      <c r="C33" s="7"/>
      <c r="D33" s="7"/>
      <c r="E33" s="7"/>
      <c r="F33" s="7"/>
      <c r="G33" s="220"/>
      <c r="H33" s="7"/>
      <c r="I33" s="221"/>
      <c r="J33" s="221"/>
      <c r="K33" s="43"/>
    </row>
  </sheetData>
  <sheetProtection formatColumns="0" formatRows="0" insertRows="0" deleteRows="0" selectLockedCells="1"/>
  <mergeCells count="25">
    <mergeCell ref="B13:C13"/>
    <mergeCell ref="B14:C14"/>
    <mergeCell ref="B20:C20"/>
    <mergeCell ref="E25:F25"/>
    <mergeCell ref="E26:F26"/>
    <mergeCell ref="B15:C15"/>
    <mergeCell ref="B17:C17"/>
    <mergeCell ref="B18:C18"/>
    <mergeCell ref="B19:C19"/>
    <mergeCell ref="E32:F32"/>
    <mergeCell ref="E29:F29"/>
    <mergeCell ref="E30:F30"/>
    <mergeCell ref="E31:F31"/>
    <mergeCell ref="A3:G3"/>
    <mergeCell ref="A4:G4"/>
    <mergeCell ref="E28:F28"/>
    <mergeCell ref="E5:F5"/>
    <mergeCell ref="A5:C6"/>
    <mergeCell ref="D5:D6"/>
    <mergeCell ref="G5:G6"/>
    <mergeCell ref="A21:G21"/>
    <mergeCell ref="B8:C8"/>
    <mergeCell ref="B9:C9"/>
    <mergeCell ref="B10:C10"/>
    <mergeCell ref="B12:C12"/>
  </mergeCells>
  <printOptions horizontalCentered="1"/>
  <pageMargins left="0.2" right="0.2" top="0.75" bottom="0.2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1"/>
  <sheetViews>
    <sheetView view="pageBreakPreview" zoomScaleNormal="110" zoomScaleSheetLayoutView="100" workbookViewId="0">
      <selection activeCell="D14" sqref="D14"/>
    </sheetView>
  </sheetViews>
  <sheetFormatPr defaultRowHeight="16.5"/>
  <cols>
    <col min="1" max="1" width="14.28515625" style="27" customWidth="1"/>
    <col min="2" max="2" width="24.28515625" style="27" customWidth="1"/>
    <col min="3" max="4" width="24.85546875" style="27" customWidth="1"/>
    <col min="5" max="5" width="14" style="27" customWidth="1"/>
    <col min="6" max="8" width="5.5703125" style="27" customWidth="1"/>
    <col min="9" max="16384" width="9.140625" style="27"/>
  </cols>
  <sheetData>
    <row r="1" spans="1:5">
      <c r="A1" s="119" t="s">
        <v>13</v>
      </c>
      <c r="B1" s="120"/>
      <c r="C1" s="140"/>
      <c r="D1" s="121" t="s">
        <v>15</v>
      </c>
      <c r="E1" s="140"/>
    </row>
    <row r="3" spans="1:5">
      <c r="A3" s="364" t="s">
        <v>60</v>
      </c>
      <c r="B3" s="364"/>
      <c r="C3" s="364"/>
      <c r="D3" s="364"/>
      <c r="E3" s="364"/>
    </row>
    <row r="4" spans="1:5" ht="18.75">
      <c r="A4" s="346" t="s">
        <v>35</v>
      </c>
      <c r="B4" s="346"/>
      <c r="C4" s="346"/>
      <c r="D4" s="346"/>
      <c r="E4" s="346"/>
    </row>
    <row r="5" spans="1:5">
      <c r="A5" s="119"/>
      <c r="B5" s="120"/>
      <c r="C5" s="119"/>
      <c r="D5" s="123"/>
    </row>
    <row r="6" spans="1:5" ht="35.25" customHeight="1">
      <c r="B6" s="356" t="s">
        <v>108</v>
      </c>
      <c r="C6" s="365" t="s">
        <v>109</v>
      </c>
      <c r="D6" s="366"/>
    </row>
    <row r="7" spans="1:5" ht="35.25" customHeight="1">
      <c r="B7" s="357"/>
      <c r="C7" s="29" t="s">
        <v>36</v>
      </c>
      <c r="D7" s="29" t="s">
        <v>37</v>
      </c>
    </row>
    <row r="8" spans="1:5" ht="17.25" customHeight="1" thickBot="1">
      <c r="B8" s="134" t="s">
        <v>9</v>
      </c>
      <c r="C8" s="134" t="s">
        <v>11</v>
      </c>
      <c r="D8" s="134" t="s">
        <v>12</v>
      </c>
    </row>
    <row r="9" spans="1:5" ht="17.25" thickTop="1">
      <c r="B9" s="135">
        <v>2013</v>
      </c>
      <c r="C9" s="135"/>
      <c r="D9" s="135"/>
    </row>
    <row r="10" spans="1:5">
      <c r="B10" s="30">
        <v>2014</v>
      </c>
      <c r="C10" s="30"/>
      <c r="D10" s="30"/>
    </row>
    <row r="11" spans="1:5">
      <c r="B11" s="30">
        <v>2015</v>
      </c>
      <c r="C11" s="30"/>
      <c r="D11" s="30"/>
    </row>
    <row r="12" spans="1:5">
      <c r="B12" s="139" t="s">
        <v>38</v>
      </c>
      <c r="C12" s="139">
        <f>SUM(C9:C11)</f>
        <v>0</v>
      </c>
      <c r="D12" s="139">
        <f>SUM(D9:D11)</f>
        <v>0</v>
      </c>
    </row>
    <row r="13" spans="1:5">
      <c r="A13" s="367"/>
      <c r="B13" s="367"/>
      <c r="C13" s="136"/>
      <c r="D13" s="136"/>
      <c r="E13" s="43"/>
    </row>
    <row r="14" spans="1:5" ht="19.5" customHeight="1">
      <c r="A14" s="282" t="s">
        <v>110</v>
      </c>
      <c r="B14" s="283"/>
      <c r="C14" s="284"/>
      <c r="D14" s="43"/>
      <c r="E14" s="43"/>
    </row>
    <row r="15" spans="1:5" ht="23.25" customHeight="1">
      <c r="A15" s="64"/>
      <c r="B15" s="137"/>
      <c r="C15" s="43"/>
      <c r="D15" s="43"/>
      <c r="E15" s="43"/>
    </row>
    <row r="16" spans="1:5">
      <c r="A16" s="138"/>
    </row>
    <row r="17" spans="1:7">
      <c r="A17" s="131"/>
      <c r="B17" s="324" t="s">
        <v>5</v>
      </c>
      <c r="C17" s="325"/>
      <c r="D17" s="324" t="s">
        <v>6</v>
      </c>
      <c r="E17" s="325"/>
      <c r="F17" s="11"/>
      <c r="G17" s="11"/>
    </row>
    <row r="18" spans="1:7" ht="27" customHeight="1">
      <c r="A18" s="141" t="s">
        <v>17</v>
      </c>
      <c r="B18" s="15"/>
      <c r="C18" s="16"/>
      <c r="D18" s="324"/>
      <c r="E18" s="325"/>
      <c r="F18" s="11"/>
      <c r="G18" s="11"/>
    </row>
    <row r="19" spans="1:7">
      <c r="A19" s="132" t="s">
        <v>18</v>
      </c>
      <c r="B19" s="15"/>
      <c r="C19" s="16"/>
      <c r="D19" s="324"/>
      <c r="E19" s="325"/>
      <c r="F19" s="11"/>
      <c r="G19" s="11"/>
    </row>
    <row r="20" spans="1:7">
      <c r="A20" s="131" t="s">
        <v>16</v>
      </c>
      <c r="B20" s="324" t="s">
        <v>102</v>
      </c>
      <c r="C20" s="325"/>
      <c r="D20" s="324" t="s">
        <v>19</v>
      </c>
      <c r="E20" s="325"/>
      <c r="F20" s="11"/>
      <c r="G20" s="11"/>
    </row>
    <row r="21" spans="1:7">
      <c r="A21" s="133" t="s">
        <v>7</v>
      </c>
      <c r="B21" s="15"/>
      <c r="C21" s="16"/>
      <c r="D21" s="324"/>
      <c r="E21" s="325"/>
      <c r="F21" s="11"/>
      <c r="G21" s="11"/>
    </row>
  </sheetData>
  <mergeCells count="12">
    <mergeCell ref="D19:E19"/>
    <mergeCell ref="D20:E20"/>
    <mergeCell ref="D21:E21"/>
    <mergeCell ref="B6:B7"/>
    <mergeCell ref="A3:E3"/>
    <mergeCell ref="A4:E4"/>
    <mergeCell ref="D17:E17"/>
    <mergeCell ref="D18:E18"/>
    <mergeCell ref="C6:D6"/>
    <mergeCell ref="A13:B13"/>
    <mergeCell ref="B17:C17"/>
    <mergeCell ref="B20:C20"/>
  </mergeCells>
  <printOptions horizontalCentered="1"/>
  <pageMargins left="1.5" right="0.25" top="1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27"/>
  <sheetViews>
    <sheetView topLeftCell="A4" zoomScale="110" zoomScaleNormal="110" zoomScaleSheetLayoutView="100" workbookViewId="0">
      <selection activeCell="B8" sqref="B8"/>
    </sheetView>
  </sheetViews>
  <sheetFormatPr defaultRowHeight="16.5"/>
  <cols>
    <col min="1" max="1" width="15.5703125" style="27" customWidth="1"/>
    <col min="2" max="2" width="25.5703125" style="27" customWidth="1"/>
    <col min="3" max="4" width="11.5703125" style="27" customWidth="1"/>
    <col min="5" max="5" width="12.42578125" style="27" customWidth="1"/>
    <col min="6" max="6" width="9.85546875" style="27" customWidth="1"/>
    <col min="7" max="8" width="5.5703125" style="27" customWidth="1"/>
    <col min="9" max="16384" width="9.140625" style="27"/>
  </cols>
  <sheetData>
    <row r="1" spans="1:6">
      <c r="A1" s="119" t="s">
        <v>13</v>
      </c>
      <c r="B1" s="120"/>
      <c r="C1" s="140"/>
      <c r="E1" s="121" t="s">
        <v>15</v>
      </c>
      <c r="F1" s="140"/>
    </row>
    <row r="3" spans="1:6" ht="18.75">
      <c r="A3" s="346" t="s">
        <v>60</v>
      </c>
      <c r="B3" s="346"/>
      <c r="C3" s="346"/>
      <c r="D3" s="346"/>
      <c r="E3" s="346"/>
      <c r="F3" s="346"/>
    </row>
    <row r="4" spans="1:6">
      <c r="A4" s="372" t="s">
        <v>35</v>
      </c>
      <c r="B4" s="372"/>
      <c r="C4" s="372"/>
      <c r="D4" s="372"/>
      <c r="E4" s="372"/>
      <c r="F4" s="372"/>
    </row>
    <row r="5" spans="1:6">
      <c r="A5" s="119"/>
      <c r="B5" s="120"/>
      <c r="C5" s="119"/>
      <c r="D5" s="123"/>
    </row>
    <row r="6" spans="1:6" ht="30.75" customHeight="1">
      <c r="A6" s="356" t="s">
        <v>111</v>
      </c>
      <c r="B6" s="356" t="s">
        <v>139</v>
      </c>
      <c r="C6" s="365" t="s">
        <v>112</v>
      </c>
      <c r="D6" s="377"/>
      <c r="E6" s="366"/>
      <c r="F6" s="356" t="s">
        <v>116</v>
      </c>
    </row>
    <row r="7" spans="1:6" ht="30.75" customHeight="1" thickBot="1">
      <c r="A7" s="373"/>
      <c r="B7" s="373"/>
      <c r="C7" s="146" t="s">
        <v>24</v>
      </c>
      <c r="D7" s="146" t="s">
        <v>25</v>
      </c>
      <c r="E7" s="146" t="s">
        <v>26</v>
      </c>
      <c r="F7" s="373"/>
    </row>
    <row r="8" spans="1:6" ht="17.25" thickTop="1">
      <c r="A8" s="135">
        <v>2012</v>
      </c>
      <c r="B8" s="135"/>
      <c r="C8" s="135"/>
      <c r="D8" s="135"/>
      <c r="E8" s="135"/>
      <c r="F8" s="153">
        <f>C8+D8+E8</f>
        <v>0</v>
      </c>
    </row>
    <row r="9" spans="1:6">
      <c r="A9" s="30">
        <v>2013</v>
      </c>
      <c r="B9" s="30"/>
      <c r="C9" s="30"/>
      <c r="D9" s="30"/>
      <c r="E9" s="30"/>
      <c r="F9" s="154">
        <f t="shared" ref="F9:F10" si="0">C9+D9+E9</f>
        <v>0</v>
      </c>
    </row>
    <row r="10" spans="1:6">
      <c r="A10" s="30">
        <v>2014</v>
      </c>
      <c r="B10" s="30"/>
      <c r="C10" s="30"/>
      <c r="D10" s="30"/>
      <c r="E10" s="30"/>
      <c r="F10" s="154">
        <f t="shared" si="0"/>
        <v>0</v>
      </c>
    </row>
    <row r="11" spans="1:6" ht="17.25" thickBot="1">
      <c r="A11" s="152" t="s">
        <v>38</v>
      </c>
      <c r="B11" s="152">
        <f>SUM(B8:B10)</f>
        <v>0</v>
      </c>
      <c r="C11" s="152">
        <f t="shared" ref="C11:E11" si="1">SUM(C8:C10)</f>
        <v>0</v>
      </c>
      <c r="D11" s="152">
        <f t="shared" si="1"/>
        <v>0</v>
      </c>
      <c r="E11" s="152">
        <f t="shared" si="1"/>
        <v>0</v>
      </c>
      <c r="F11" s="152">
        <f>SUM(F8:F10)</f>
        <v>0</v>
      </c>
    </row>
    <row r="12" spans="1:6" ht="18" thickTop="1" thickBot="1">
      <c r="A12" s="369" t="s">
        <v>114</v>
      </c>
      <c r="B12" s="370"/>
      <c r="C12" s="155" t="e">
        <f>C11/B11</f>
        <v>#DIV/0!</v>
      </c>
      <c r="D12" s="155" t="e">
        <f>D11/B11</f>
        <v>#DIV/0!</v>
      </c>
      <c r="E12" s="155" t="e">
        <f>E11/B11</f>
        <v>#DIV/0!</v>
      </c>
      <c r="F12" s="156" t="e">
        <f>F11/B11</f>
        <v>#DIV/0!</v>
      </c>
    </row>
    <row r="13" spans="1:6" ht="17.25" thickTop="1">
      <c r="A13" s="285" t="s">
        <v>122</v>
      </c>
      <c r="B13" s="286"/>
      <c r="C13" s="287"/>
      <c r="D13" s="284"/>
      <c r="E13" s="43"/>
    </row>
    <row r="14" spans="1:6">
      <c r="A14" s="288" t="s">
        <v>121</v>
      </c>
      <c r="B14" s="286"/>
      <c r="C14" s="287"/>
      <c r="D14" s="284"/>
      <c r="E14" s="43"/>
    </row>
    <row r="15" spans="1:6">
      <c r="A15" s="371" t="s">
        <v>117</v>
      </c>
      <c r="B15" s="374" t="s">
        <v>119</v>
      </c>
      <c r="C15" s="374"/>
      <c r="D15" s="374"/>
      <c r="E15" s="374"/>
      <c r="F15" s="376" t="s">
        <v>120</v>
      </c>
    </row>
    <row r="16" spans="1:6">
      <c r="A16" s="371"/>
      <c r="B16" s="375" t="s">
        <v>118</v>
      </c>
      <c r="C16" s="375"/>
      <c r="D16" s="375"/>
      <c r="E16" s="375"/>
      <c r="F16" s="376"/>
    </row>
    <row r="17" spans="1:7">
      <c r="A17" s="149"/>
      <c r="B17" s="149"/>
      <c r="C17" s="150"/>
      <c r="D17" s="140"/>
      <c r="E17" s="43"/>
    </row>
    <row r="18" spans="1:7">
      <c r="A18" s="360" t="s">
        <v>8</v>
      </c>
      <c r="B18" s="360"/>
      <c r="C18" s="360"/>
      <c r="D18" s="30" t="s">
        <v>70</v>
      </c>
      <c r="E18" s="31" t="s">
        <v>115</v>
      </c>
    </row>
    <row r="19" spans="1:7" ht="40.5" customHeight="1">
      <c r="A19" s="378" t="s">
        <v>113</v>
      </c>
      <c r="B19" s="379"/>
      <c r="C19" s="379"/>
      <c r="D19" s="157" t="e">
        <f>(C12+D12+E12)</f>
        <v>#DIV/0!</v>
      </c>
      <c r="E19" s="158" t="e">
        <f>IF(D19&lt;5%,"0.0",IF(D19&lt;10%,"0.25",IF(D19&lt;15%,"0.5",IF(D19&lt;20%,"0.75",IF(D19&gt;19%,"1.0")))))</f>
        <v>#DIV/0!</v>
      </c>
    </row>
    <row r="20" spans="1:7">
      <c r="A20" s="64"/>
      <c r="B20" s="137"/>
      <c r="C20" s="43"/>
      <c r="D20" s="43"/>
      <c r="E20" s="43"/>
    </row>
    <row r="21" spans="1:7">
      <c r="B21" s="137"/>
      <c r="C21" s="43"/>
      <c r="D21" s="43"/>
      <c r="E21" s="43"/>
    </row>
    <row r="22" spans="1:7">
      <c r="A22" s="138"/>
    </row>
    <row r="23" spans="1:7">
      <c r="A23" s="131"/>
      <c r="B23" s="324" t="s">
        <v>5</v>
      </c>
      <c r="C23" s="325"/>
      <c r="D23" s="324" t="s">
        <v>6</v>
      </c>
      <c r="E23" s="368"/>
      <c r="F23" s="325"/>
      <c r="G23" s="11"/>
    </row>
    <row r="24" spans="1:7" ht="21.75" customHeight="1">
      <c r="A24" s="131" t="s">
        <v>17</v>
      </c>
      <c r="B24" s="15"/>
      <c r="C24" s="16"/>
      <c r="D24" s="324"/>
      <c r="E24" s="368"/>
      <c r="F24" s="325"/>
      <c r="G24" s="11"/>
    </row>
    <row r="25" spans="1:7">
      <c r="A25" s="132" t="s">
        <v>18</v>
      </c>
      <c r="B25" s="15"/>
      <c r="C25" s="16"/>
      <c r="D25" s="324"/>
      <c r="E25" s="368"/>
      <c r="F25" s="325"/>
      <c r="G25" s="11"/>
    </row>
    <row r="26" spans="1:7">
      <c r="A26" s="131" t="s">
        <v>16</v>
      </c>
      <c r="B26" s="324" t="s">
        <v>39</v>
      </c>
      <c r="C26" s="325"/>
      <c r="D26" s="324" t="s">
        <v>19</v>
      </c>
      <c r="E26" s="368"/>
      <c r="F26" s="325"/>
      <c r="G26" s="11"/>
    </row>
    <row r="27" spans="1:7">
      <c r="A27" s="133" t="s">
        <v>7</v>
      </c>
      <c r="B27" s="15"/>
      <c r="C27" s="16"/>
      <c r="D27" s="324"/>
      <c r="E27" s="368"/>
      <c r="F27" s="325"/>
      <c r="G27" s="11"/>
    </row>
  </sheetData>
  <sheetProtection formatColumns="0" formatRows="0" insertRows="0" deleteRows="0" selectLockedCells="1"/>
  <mergeCells count="20">
    <mergeCell ref="A3:F3"/>
    <mergeCell ref="A4:F4"/>
    <mergeCell ref="F6:F7"/>
    <mergeCell ref="B15:E15"/>
    <mergeCell ref="B16:E16"/>
    <mergeCell ref="F15:F16"/>
    <mergeCell ref="C6:E6"/>
    <mergeCell ref="A6:A7"/>
    <mergeCell ref="B6:B7"/>
    <mergeCell ref="B26:C26"/>
    <mergeCell ref="D26:F26"/>
    <mergeCell ref="A12:B12"/>
    <mergeCell ref="A15:A16"/>
    <mergeCell ref="D27:F27"/>
    <mergeCell ref="A18:C18"/>
    <mergeCell ref="A19:C19"/>
    <mergeCell ref="D23:F23"/>
    <mergeCell ref="D24:F24"/>
    <mergeCell ref="D25:F25"/>
    <mergeCell ref="B23:C23"/>
  </mergeCells>
  <conditionalFormatting sqref="D19:E19">
    <cfRule type="containsErrors" dxfId="15" priority="3">
      <formula>ISERROR(D19)</formula>
    </cfRule>
  </conditionalFormatting>
  <conditionalFormatting sqref="C12:F12">
    <cfRule type="containsErrors" dxfId="14" priority="1">
      <formula>ISERROR(C12)</formula>
    </cfRule>
  </conditionalFormatting>
  <printOptions horizontalCentered="1"/>
  <pageMargins left="1.5" right="0.25" top="1.25" bottom="0.5" header="0.3" footer="0.3"/>
  <pageSetup paperSize="5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topLeftCell="A4" zoomScale="110" zoomScaleNormal="110" workbookViewId="0">
      <selection activeCell="B17" sqref="B17:D17"/>
    </sheetView>
  </sheetViews>
  <sheetFormatPr defaultRowHeight="15.75"/>
  <cols>
    <col min="1" max="1" width="17" style="24" customWidth="1"/>
    <col min="2" max="2" width="17.5703125" style="24" customWidth="1"/>
    <col min="3" max="5" width="17.140625" style="24" customWidth="1"/>
    <col min="6" max="6" width="17.5703125" style="24" customWidth="1"/>
    <col min="7" max="16384" width="9.140625" style="24"/>
  </cols>
  <sheetData>
    <row r="1" spans="1:6" ht="16.5">
      <c r="A1" s="48" t="s">
        <v>13</v>
      </c>
      <c r="B1" s="122"/>
      <c r="C1" s="122"/>
      <c r="D1" s="242"/>
      <c r="F1" s="48" t="s">
        <v>62</v>
      </c>
    </row>
    <row r="2" spans="1:6" ht="16.5">
      <c r="A2" s="48"/>
      <c r="B2" s="124"/>
      <c r="C2" s="124"/>
      <c r="D2" s="48"/>
      <c r="E2" s="48"/>
    </row>
    <row r="3" spans="1:6" ht="18">
      <c r="A3" s="346" t="s">
        <v>60</v>
      </c>
      <c r="B3" s="346"/>
      <c r="C3" s="346"/>
      <c r="D3" s="346"/>
      <c r="E3" s="346"/>
      <c r="F3" s="346"/>
    </row>
    <row r="4" spans="1:6" ht="18">
      <c r="A4" s="346" t="s">
        <v>43</v>
      </c>
      <c r="B4" s="346"/>
      <c r="C4" s="346"/>
      <c r="D4" s="346"/>
      <c r="E4" s="346"/>
      <c r="F4" s="346"/>
    </row>
    <row r="5" spans="1:6">
      <c r="A5" s="142"/>
      <c r="B5" s="142"/>
      <c r="C5" s="142"/>
      <c r="D5" s="142"/>
      <c r="E5" s="142"/>
      <c r="F5" s="142"/>
    </row>
    <row r="6" spans="1:6" ht="35.25" customHeight="1">
      <c r="A6" s="356" t="s">
        <v>23</v>
      </c>
      <c r="B6" s="381" t="s">
        <v>44</v>
      </c>
      <c r="C6" s="389" t="s">
        <v>123</v>
      </c>
      <c r="D6" s="377"/>
      <c r="E6" s="390"/>
      <c r="F6" s="391" t="s">
        <v>127</v>
      </c>
    </row>
    <row r="7" spans="1:6" ht="33" customHeight="1">
      <c r="A7" s="357"/>
      <c r="B7" s="382"/>
      <c r="C7" s="173" t="s">
        <v>41</v>
      </c>
      <c r="D7" s="29" t="s">
        <v>40</v>
      </c>
      <c r="E7" s="174" t="s">
        <v>126</v>
      </c>
      <c r="F7" s="392"/>
    </row>
    <row r="8" spans="1:6" s="26" customFormat="1" ht="18.75" customHeight="1" thickBot="1">
      <c r="A8" s="170" t="s">
        <v>9</v>
      </c>
      <c r="B8" s="171" t="s">
        <v>10</v>
      </c>
      <c r="C8" s="175" t="s">
        <v>11</v>
      </c>
      <c r="D8" s="170" t="s">
        <v>12</v>
      </c>
      <c r="E8" s="176" t="s">
        <v>42</v>
      </c>
      <c r="F8" s="172" t="s">
        <v>128</v>
      </c>
    </row>
    <row r="9" spans="1:6" ht="16.5" thickTop="1">
      <c r="A9" s="143" t="s">
        <v>24</v>
      </c>
      <c r="B9" s="59"/>
      <c r="C9" s="235"/>
      <c r="D9" s="61"/>
      <c r="E9" s="236"/>
      <c r="F9" s="179">
        <f>C9+D9+E9</f>
        <v>0</v>
      </c>
    </row>
    <row r="10" spans="1:6">
      <c r="A10" s="143" t="s">
        <v>25</v>
      </c>
      <c r="B10" s="59"/>
      <c r="C10" s="235"/>
      <c r="D10" s="61"/>
      <c r="E10" s="237"/>
      <c r="F10" s="167">
        <f>SUM(C10:E10)</f>
        <v>0</v>
      </c>
    </row>
    <row r="11" spans="1:6" ht="16.5" thickBot="1">
      <c r="A11" s="144" t="s">
        <v>26</v>
      </c>
      <c r="B11" s="238"/>
      <c r="C11" s="239"/>
      <c r="D11" s="240"/>
      <c r="E11" s="241"/>
      <c r="F11" s="168">
        <f>SUM(C11:E11)</f>
        <v>0</v>
      </c>
    </row>
    <row r="12" spans="1:6" s="25" customFormat="1" ht="21" customHeight="1" thickTop="1">
      <c r="A12" s="145" t="s">
        <v>1</v>
      </c>
      <c r="B12" s="166">
        <f>SUM(B9:B11)</f>
        <v>0</v>
      </c>
      <c r="C12" s="177">
        <f>SUM(C10:C11)</f>
        <v>0</v>
      </c>
      <c r="D12" s="145">
        <f>SUM(D9:D11)</f>
        <v>0</v>
      </c>
      <c r="E12" s="178">
        <f>E9+E10+E11</f>
        <v>0</v>
      </c>
      <c r="F12" s="163">
        <f>F9+F10+F11</f>
        <v>0</v>
      </c>
    </row>
    <row r="13" spans="1:6" s="25" customFormat="1" ht="21" customHeight="1">
      <c r="A13" s="386" t="s">
        <v>74</v>
      </c>
      <c r="B13" s="386"/>
      <c r="C13" s="95" t="str">
        <f>IF(C12&lt;1,"0.0",IF(C12&lt;6,"0.50",IF(C12&lt;11,"0.75",IF(C12&gt;10,"1.0"))))</f>
        <v>0.0</v>
      </c>
      <c r="D13" s="95" t="str">
        <f>IF(D12&lt;3,"0.0",IF(D12&lt;9,"0.125",IF(D12&lt;15,"0.25",IF(D12&gt;14,"0.5"))))</f>
        <v>0.0</v>
      </c>
      <c r="E13" s="184" t="str">
        <f>IF(E12&lt;3,"0.0",IF(E12&lt;9,"0.125",IF(E12&lt;15,"0.25",IF(E12&gt;14,"0.5"))))</f>
        <v>0.0</v>
      </c>
      <c r="F13" s="182"/>
    </row>
    <row r="14" spans="1:6" s="25" customFormat="1" ht="21" customHeight="1">
      <c r="A14" s="164"/>
      <c r="B14" s="159"/>
      <c r="C14" s="159"/>
      <c r="D14" s="159"/>
      <c r="E14" s="159"/>
      <c r="F14" s="165"/>
    </row>
    <row r="15" spans="1:6" s="25" customFormat="1" ht="35.25" customHeight="1">
      <c r="A15" s="395" t="s">
        <v>45</v>
      </c>
      <c r="B15" s="396"/>
      <c r="C15" s="396"/>
      <c r="D15" s="396"/>
      <c r="E15" s="397"/>
      <c r="F15" s="180" t="e">
        <f>F12/B12</f>
        <v>#DIV/0!</v>
      </c>
    </row>
    <row r="16" spans="1:6" s="25" customFormat="1" ht="18.75" customHeight="1">
      <c r="A16" s="371" t="s">
        <v>117</v>
      </c>
      <c r="B16" s="393" t="s">
        <v>124</v>
      </c>
      <c r="C16" s="393"/>
      <c r="D16" s="393"/>
      <c r="E16" s="394" t="s">
        <v>120</v>
      </c>
      <c r="F16" s="160"/>
    </row>
    <row r="17" spans="1:7" s="25" customFormat="1" ht="18.75" customHeight="1">
      <c r="A17" s="354"/>
      <c r="B17" s="393" t="s">
        <v>125</v>
      </c>
      <c r="C17" s="393"/>
      <c r="D17" s="393"/>
      <c r="E17" s="392"/>
      <c r="F17" s="161"/>
    </row>
    <row r="18" spans="1:7" s="25" customFormat="1" ht="18" customHeight="1">
      <c r="A18" s="387" t="s">
        <v>68</v>
      </c>
      <c r="B18" s="387"/>
      <c r="C18" s="387"/>
      <c r="D18" s="387"/>
      <c r="E18" s="388"/>
      <c r="F18" s="169" t="e">
        <f>IF(F15&lt;20%,"0.0",IF(F15&lt;30%,"0.25",IF(F15&lt;40%,"0.50",IF(F15&lt;51%,"0.75",IF(F15&lt;49%,"0.5")))))</f>
        <v>#DIV/0!</v>
      </c>
    </row>
    <row r="19" spans="1:7" s="25" customFormat="1" ht="18" customHeight="1">
      <c r="A19" s="148"/>
      <c r="B19" s="162"/>
      <c r="C19" s="162"/>
      <c r="D19" s="377" t="s">
        <v>129</v>
      </c>
      <c r="E19" s="377"/>
      <c r="F19" s="169" t="e">
        <f>C13+D13+F18</f>
        <v>#DIV/0!</v>
      </c>
    </row>
    <row r="20" spans="1:7" s="25" customFormat="1" ht="18" customHeight="1">
      <c r="A20" s="181"/>
      <c r="B20" s="181"/>
      <c r="C20" s="181"/>
      <c r="D20" s="181"/>
      <c r="E20" s="181"/>
      <c r="F20" s="183"/>
    </row>
    <row r="22" spans="1:7">
      <c r="A22" s="19"/>
      <c r="B22" s="383" t="s">
        <v>5</v>
      </c>
      <c r="C22" s="384"/>
      <c r="D22" s="385" t="s">
        <v>6</v>
      </c>
      <c r="E22" s="385"/>
      <c r="F22" s="385"/>
      <c r="G22" s="62"/>
    </row>
    <row r="23" spans="1:7" ht="28.5" customHeight="1">
      <c r="A23" s="19" t="s">
        <v>17</v>
      </c>
      <c r="B23" s="20"/>
      <c r="C23" s="21"/>
      <c r="D23" s="385"/>
      <c r="E23" s="385"/>
      <c r="F23" s="385"/>
      <c r="G23" s="62"/>
    </row>
    <row r="24" spans="1:7">
      <c r="A24" s="22" t="s">
        <v>18</v>
      </c>
      <c r="B24" s="20"/>
      <c r="C24" s="21"/>
      <c r="D24" s="385"/>
      <c r="E24" s="385"/>
      <c r="F24" s="385"/>
      <c r="G24" s="62"/>
    </row>
    <row r="25" spans="1:7">
      <c r="A25" s="19" t="s">
        <v>16</v>
      </c>
      <c r="B25" s="383" t="s">
        <v>102</v>
      </c>
      <c r="C25" s="384"/>
      <c r="D25" s="385" t="s">
        <v>19</v>
      </c>
      <c r="E25" s="385"/>
      <c r="F25" s="385"/>
      <c r="G25" s="62"/>
    </row>
    <row r="26" spans="1:7">
      <c r="A26" s="23" t="s">
        <v>7</v>
      </c>
      <c r="B26" s="20"/>
      <c r="C26" s="21"/>
      <c r="D26" s="385"/>
      <c r="E26" s="385"/>
      <c r="F26" s="385"/>
      <c r="G26" s="62"/>
    </row>
    <row r="28" spans="1:7">
      <c r="C28" s="380"/>
      <c r="D28" s="380"/>
      <c r="E28" s="58"/>
    </row>
  </sheetData>
  <sheetProtection formatColumns="0" formatRows="0" insertRows="0" deleteRows="0" selectLockedCells="1"/>
  <mergeCells count="22">
    <mergeCell ref="A15:E15"/>
    <mergeCell ref="D19:E19"/>
    <mergeCell ref="A16:A17"/>
    <mergeCell ref="B16:D16"/>
    <mergeCell ref="B17:D17"/>
    <mergeCell ref="E16:E17"/>
    <mergeCell ref="A3:F3"/>
    <mergeCell ref="A4:F4"/>
    <mergeCell ref="C28:D28"/>
    <mergeCell ref="A6:A7"/>
    <mergeCell ref="B6:B7"/>
    <mergeCell ref="B22:C22"/>
    <mergeCell ref="D22:F22"/>
    <mergeCell ref="D23:F23"/>
    <mergeCell ref="D26:F26"/>
    <mergeCell ref="D24:F24"/>
    <mergeCell ref="B25:C25"/>
    <mergeCell ref="D25:F25"/>
    <mergeCell ref="A13:B13"/>
    <mergeCell ref="A18:E18"/>
    <mergeCell ref="C6:E6"/>
    <mergeCell ref="F6:F7"/>
  </mergeCells>
  <conditionalFormatting sqref="C13:F13 F18:F20">
    <cfRule type="containsErrors" dxfId="13" priority="3">
      <formula>ISERROR(C13)</formula>
    </cfRule>
    <cfRule type="containsErrors" dxfId="12" priority="10">
      <formula>ISERROR(C13)</formula>
    </cfRule>
  </conditionalFormatting>
  <conditionalFormatting sqref="C13:F13 F18:F20">
    <cfRule type="containsErrors" dxfId="11" priority="9">
      <formula>ISERROR(C13)</formula>
    </cfRule>
  </conditionalFormatting>
  <conditionalFormatting sqref="F15:F20">
    <cfRule type="containsErrors" dxfId="10" priority="2">
      <formula>ISERROR(F15)</formula>
    </cfRule>
  </conditionalFormatting>
  <printOptions horizontalCentered="1"/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topLeftCell="A4" zoomScale="98" zoomScaleNormal="98" workbookViewId="0">
      <selection activeCell="D20" sqref="D20"/>
    </sheetView>
  </sheetViews>
  <sheetFormatPr defaultRowHeight="16.5"/>
  <cols>
    <col min="1" max="1" width="18.140625" style="188" customWidth="1"/>
    <col min="2" max="2" width="27.85546875" style="188" customWidth="1"/>
    <col min="3" max="3" width="28.140625" style="188" customWidth="1"/>
    <col min="4" max="4" width="22.5703125" style="188" customWidth="1"/>
    <col min="5" max="5" width="15.42578125" style="188" customWidth="1"/>
    <col min="6" max="16384" width="9.140625" style="188"/>
  </cols>
  <sheetData>
    <row r="1" spans="1:8">
      <c r="A1" s="188" t="s">
        <v>13</v>
      </c>
      <c r="B1" s="120"/>
      <c r="C1" s="119"/>
      <c r="D1" s="121" t="s">
        <v>130</v>
      </c>
    </row>
    <row r="2" spans="1:8">
      <c r="B2" s="224"/>
      <c r="C2" s="224"/>
      <c r="D2" s="244"/>
    </row>
    <row r="3" spans="1:8">
      <c r="A3" s="338" t="s">
        <v>60</v>
      </c>
      <c r="B3" s="338"/>
      <c r="C3" s="338"/>
      <c r="D3" s="338"/>
    </row>
    <row r="4" spans="1:8" ht="18.75">
      <c r="A4" s="336" t="s">
        <v>4</v>
      </c>
      <c r="B4" s="336"/>
      <c r="C4" s="336"/>
      <c r="D4" s="336"/>
    </row>
    <row r="5" spans="1:8">
      <c r="A5" s="245"/>
      <c r="B5" s="245"/>
      <c r="C5" s="245"/>
      <c r="D5" s="245"/>
    </row>
    <row r="6" spans="1:8" ht="50.25" customHeight="1">
      <c r="A6" s="398" t="s">
        <v>23</v>
      </c>
      <c r="B6" s="319" t="s">
        <v>135</v>
      </c>
      <c r="C6" s="320"/>
      <c r="D6" s="398" t="s">
        <v>38</v>
      </c>
    </row>
    <row r="7" spans="1:8" ht="39.75" customHeight="1">
      <c r="A7" s="399"/>
      <c r="B7" s="187" t="s">
        <v>48</v>
      </c>
      <c r="C7" s="187" t="s">
        <v>2</v>
      </c>
      <c r="D7" s="399"/>
    </row>
    <row r="8" spans="1:8" ht="17.25" customHeight="1" thickBot="1">
      <c r="A8" s="246" t="s">
        <v>9</v>
      </c>
      <c r="B8" s="246" t="s">
        <v>10</v>
      </c>
      <c r="C8" s="246" t="s">
        <v>11</v>
      </c>
      <c r="D8" s="246" t="s">
        <v>12</v>
      </c>
    </row>
    <row r="9" spans="1:8" ht="17.25" thickTop="1">
      <c r="A9" s="189">
        <v>2013</v>
      </c>
      <c r="B9" s="127"/>
      <c r="C9" s="127"/>
      <c r="D9" s="247">
        <f>B9+C9</f>
        <v>0</v>
      </c>
    </row>
    <row r="10" spans="1:8">
      <c r="A10" s="189">
        <v>2014</v>
      </c>
      <c r="B10" s="127"/>
      <c r="C10" s="127"/>
      <c r="D10" s="247">
        <f>B10+C10</f>
        <v>0</v>
      </c>
    </row>
    <row r="11" spans="1:8" ht="17.25" thickBot="1">
      <c r="A11" s="248">
        <v>2015</v>
      </c>
      <c r="B11" s="243"/>
      <c r="C11" s="243"/>
      <c r="D11" s="249">
        <f>B11+C11</f>
        <v>0</v>
      </c>
    </row>
    <row r="12" spans="1:8" s="253" customFormat="1" ht="21.75" customHeight="1" thickTop="1">
      <c r="A12" s="250" t="s">
        <v>1</v>
      </c>
      <c r="B12" s="251"/>
      <c r="C12" s="251"/>
      <c r="D12" s="250">
        <f>SUM(D9:D11)</f>
        <v>0</v>
      </c>
      <c r="E12" s="252"/>
    </row>
    <row r="13" spans="1:8" s="253" customFormat="1" ht="21.75" customHeight="1">
      <c r="A13" s="254" t="s">
        <v>68</v>
      </c>
      <c r="B13" s="195"/>
      <c r="C13" s="195"/>
      <c r="D13" s="184" t="str">
        <f>IF(D12&lt;20,"0.0",IF(D12&lt;250,"0.0625",IF(D12&lt;480,"0.125",IF(D12&gt;479,"0.25"))))</f>
        <v>0.0</v>
      </c>
      <c r="E13" s="255"/>
    </row>
    <row r="14" spans="1:8">
      <c r="A14" s="403"/>
      <c r="B14" s="403"/>
      <c r="C14" s="403"/>
      <c r="D14" s="403"/>
      <c r="E14" s="256"/>
    </row>
    <row r="16" spans="1:8">
      <c r="A16" s="257"/>
      <c r="B16" s="258" t="s">
        <v>5</v>
      </c>
      <c r="C16" s="259" t="s">
        <v>6</v>
      </c>
      <c r="D16" s="260"/>
      <c r="E16" s="261"/>
      <c r="F16" s="400"/>
      <c r="G16" s="401"/>
      <c r="H16" s="402"/>
    </row>
    <row r="17" spans="1:8">
      <c r="A17" s="257" t="s">
        <v>17</v>
      </c>
      <c r="B17" s="61"/>
      <c r="C17" s="21"/>
      <c r="D17" s="260"/>
      <c r="E17" s="261"/>
      <c r="F17" s="400"/>
      <c r="G17" s="401"/>
      <c r="H17" s="402"/>
    </row>
    <row r="18" spans="1:8">
      <c r="A18" s="262" t="s">
        <v>18</v>
      </c>
      <c r="B18" s="44"/>
      <c r="C18" s="21"/>
      <c r="D18" s="260"/>
      <c r="E18" s="261"/>
      <c r="F18" s="400"/>
      <c r="G18" s="401"/>
      <c r="H18" s="402"/>
    </row>
    <row r="19" spans="1:8">
      <c r="A19" s="257" t="s">
        <v>16</v>
      </c>
      <c r="B19" s="126" t="s">
        <v>102</v>
      </c>
      <c r="C19" s="60" t="s">
        <v>19</v>
      </c>
      <c r="D19" s="263"/>
      <c r="E19" s="224"/>
      <c r="F19" s="400"/>
      <c r="G19" s="401"/>
      <c r="H19" s="402"/>
    </row>
    <row r="20" spans="1:8">
      <c r="A20" s="264" t="s">
        <v>7</v>
      </c>
      <c r="B20" s="44"/>
      <c r="C20" s="53"/>
      <c r="D20" s="260"/>
      <c r="E20" s="261"/>
      <c r="F20" s="400"/>
      <c r="G20" s="401"/>
      <c r="H20" s="402"/>
    </row>
  </sheetData>
  <sheetProtection formatColumns="0" formatRows="0" insertRows="0" deleteRows="0" selectLockedCells="1"/>
  <mergeCells count="11">
    <mergeCell ref="A3:D3"/>
    <mergeCell ref="A4:D4"/>
    <mergeCell ref="A6:A7"/>
    <mergeCell ref="F20:H20"/>
    <mergeCell ref="B6:C6"/>
    <mergeCell ref="D6:D7"/>
    <mergeCell ref="F18:H18"/>
    <mergeCell ref="F19:H19"/>
    <mergeCell ref="F16:H16"/>
    <mergeCell ref="F17:H17"/>
    <mergeCell ref="A14:D14"/>
  </mergeCells>
  <conditionalFormatting sqref="D13">
    <cfRule type="containsErrors" dxfId="9" priority="2">
      <formula>ISERROR(D13)</formula>
    </cfRule>
    <cfRule type="containsErrors" dxfId="8" priority="3">
      <formula>ISERROR(D13)</formula>
    </cfRule>
  </conditionalFormatting>
  <conditionalFormatting sqref="D13">
    <cfRule type="containsErrors" dxfId="7" priority="1">
      <formula>ISERROR(D13)</formula>
    </cfRule>
  </conditionalFormatting>
  <printOptions horizontalCentered="1"/>
  <pageMargins left="0.33" right="0.25" top="0.43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selection activeCell="E10" sqref="E10"/>
    </sheetView>
  </sheetViews>
  <sheetFormatPr defaultRowHeight="15"/>
  <cols>
    <col min="1" max="1" width="20.28515625" customWidth="1"/>
    <col min="2" max="2" width="37.42578125" customWidth="1"/>
    <col min="3" max="3" width="24.140625" customWidth="1"/>
  </cols>
  <sheetData>
    <row r="1" spans="1:3" ht="16.5">
      <c r="A1" s="2" t="s">
        <v>13</v>
      </c>
      <c r="B1" s="5"/>
      <c r="C1" s="48" t="s">
        <v>61</v>
      </c>
    </row>
    <row r="2" spans="1:3" ht="16.5">
      <c r="A2" s="2"/>
      <c r="B2" s="4"/>
      <c r="C2" s="48"/>
    </row>
    <row r="3" spans="1:3">
      <c r="A3" s="404" t="s">
        <v>60</v>
      </c>
      <c r="B3" s="404"/>
      <c r="C3" s="404"/>
    </row>
    <row r="4" spans="1:3">
      <c r="A4" s="405" t="s">
        <v>3</v>
      </c>
      <c r="B4" s="405"/>
      <c r="C4" s="405"/>
    </row>
    <row r="5" spans="1:3">
      <c r="A5" s="39"/>
      <c r="B5" s="39"/>
      <c r="C5" s="39"/>
    </row>
    <row r="6" spans="1:3" ht="16.5">
      <c r="A6" s="2"/>
      <c r="B6" s="5"/>
      <c r="C6" s="4"/>
    </row>
    <row r="7" spans="1:3" ht="50.25" customHeight="1">
      <c r="A7" s="35" t="s">
        <v>23</v>
      </c>
      <c r="B7" s="13" t="s">
        <v>49</v>
      </c>
      <c r="C7" s="42"/>
    </row>
    <row r="8" spans="1:3" ht="16.5">
      <c r="A8" s="30">
        <v>2013</v>
      </c>
      <c r="B8" s="1"/>
    </row>
    <row r="9" spans="1:3" ht="16.5">
      <c r="A9" s="30">
        <v>2014</v>
      </c>
      <c r="B9" s="1"/>
    </row>
    <row r="10" spans="1:3" ht="17.25" thickBot="1">
      <c r="A10" s="32">
        <v>2015</v>
      </c>
      <c r="B10" s="1"/>
    </row>
    <row r="11" spans="1:3" ht="17.25" thickTop="1">
      <c r="A11" s="33" t="s">
        <v>1</v>
      </c>
      <c r="B11" s="1"/>
    </row>
    <row r="12" spans="1:3" ht="16.5">
      <c r="A12" s="47" t="s">
        <v>68</v>
      </c>
      <c r="B12" s="184" t="str">
        <f>IF(B11&lt;1,"0.0",IF(B11&lt;10,"0.125",IF(B11&gt;9,"0.25")))</f>
        <v>0.0</v>
      </c>
    </row>
    <row r="13" spans="1:3">
      <c r="A13" s="289"/>
      <c r="B13" s="289"/>
      <c r="C13" s="36"/>
    </row>
    <row r="14" spans="1:3">
      <c r="A14" s="289"/>
      <c r="B14" s="290"/>
    </row>
    <row r="17" spans="1:6" s="27" customFormat="1" ht="16.5">
      <c r="A17" s="19"/>
      <c r="B17" s="20" t="s">
        <v>5</v>
      </c>
      <c r="C17" s="40" t="s">
        <v>6</v>
      </c>
      <c r="D17" s="54"/>
      <c r="E17" s="55"/>
      <c r="F17" s="55"/>
    </row>
    <row r="18" spans="1:6" s="27" customFormat="1" ht="16.5">
      <c r="A18" s="19" t="s">
        <v>17</v>
      </c>
      <c r="B18" s="20"/>
      <c r="C18" s="40"/>
      <c r="D18" s="54"/>
      <c r="E18" s="55"/>
      <c r="F18" s="55"/>
    </row>
    <row r="19" spans="1:6" s="27" customFormat="1" ht="16.5">
      <c r="A19" s="22" t="s">
        <v>18</v>
      </c>
      <c r="B19" s="20"/>
      <c r="C19" s="40"/>
      <c r="D19" s="54"/>
      <c r="E19" s="55"/>
      <c r="F19" s="55"/>
    </row>
    <row r="20" spans="1:6" s="27" customFormat="1" ht="16.5">
      <c r="A20" s="19" t="s">
        <v>16</v>
      </c>
      <c r="B20" s="20" t="s">
        <v>39</v>
      </c>
      <c r="C20" s="40" t="s">
        <v>19</v>
      </c>
      <c r="D20" s="54"/>
      <c r="E20" s="55"/>
      <c r="F20" s="55"/>
    </row>
    <row r="21" spans="1:6" s="27" customFormat="1" ht="16.5">
      <c r="A21" s="23" t="s">
        <v>7</v>
      </c>
      <c r="B21" s="20"/>
      <c r="C21" s="44"/>
      <c r="D21" s="54"/>
      <c r="E21" s="55"/>
      <c r="F21" s="55"/>
    </row>
  </sheetData>
  <mergeCells count="2">
    <mergeCell ref="A3:C3"/>
    <mergeCell ref="A4:C4"/>
  </mergeCells>
  <conditionalFormatting sqref="B12">
    <cfRule type="containsErrors" dxfId="6" priority="2">
      <formula>ISERROR(B12)</formula>
    </cfRule>
    <cfRule type="containsErrors" dxfId="5" priority="3">
      <formula>ISERROR(B12)</formula>
    </cfRule>
  </conditionalFormatting>
  <conditionalFormatting sqref="B12">
    <cfRule type="containsErrors" dxfId="4" priority="1">
      <formula>ISERROR(B12)</formula>
    </cfRule>
  </conditionalFormatting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scorecard</vt:lpstr>
      <vt:lpstr>KRA2.1a</vt:lpstr>
      <vt:lpstr>KRA2.1B</vt:lpstr>
      <vt:lpstr>KRA2.2 </vt:lpstr>
      <vt:lpstr>KRA2.3a-B</vt:lpstr>
      <vt:lpstr>KRA2.3c</vt:lpstr>
      <vt:lpstr>KRA2.4</vt:lpstr>
      <vt:lpstr>KRA2.5a</vt:lpstr>
      <vt:lpstr>KRA2.5b</vt:lpstr>
      <vt:lpstr>KRA2.6 </vt:lpstr>
      <vt:lpstr>KRA2.1a!Print_Area</vt:lpstr>
      <vt:lpstr>KRA2.1B!Print_Area</vt:lpstr>
      <vt:lpstr>'KRA2.2 '!Print_Area</vt:lpstr>
      <vt:lpstr>KRA2.4!Print_Area</vt:lpstr>
      <vt:lpstr>KRA2.5a!Print_Area</vt:lpstr>
      <vt:lpstr>KRA2.5b!Print_Area</vt:lpstr>
    </vt:vector>
  </TitlesOfParts>
  <Company>Commission on Higher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apenaflorida</dc:creator>
  <cp:lastModifiedBy>Reymos</cp:lastModifiedBy>
  <cp:lastPrinted>2016-07-26T04:53:23Z</cp:lastPrinted>
  <dcterms:created xsi:type="dcterms:W3CDTF">2016-03-10T01:47:26Z</dcterms:created>
  <dcterms:modified xsi:type="dcterms:W3CDTF">2016-08-11T04:11:58Z</dcterms:modified>
</cp:coreProperties>
</file>